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firstSheet="1" activeTab="1"/>
  </bookViews>
  <sheets>
    <sheet name="Notes" sheetId="1" r:id="rId1"/>
    <sheet name="Réponse 1" sheetId="2" r:id="rId2"/>
    <sheet name="Réponse 2" sheetId="3" r:id="rId3"/>
    <sheet name="Réponse 3" sheetId="4" r:id="rId4"/>
    <sheet name="Analyse  1" sheetId="5" r:id="rId5"/>
    <sheet name="Analyse 2" sheetId="6" r:id="rId6"/>
    <sheet name="Analyse 3" sheetId="7" r:id="rId7"/>
    <sheet name="Production graphique 1" sheetId="8" r:id="rId8"/>
    <sheet name="Production graphique 2" sheetId="9" r:id="rId9"/>
    <sheet name="Production graphique 3" sheetId="10" r:id="rId10"/>
    <sheet name="Fiches 1" sheetId="11" r:id="rId11"/>
    <sheet name="Fiches 2" sheetId="12" r:id="rId12"/>
    <sheet name="Fiches 3" sheetId="13" r:id="rId13"/>
    <sheet name="E3Cblanche" sheetId="14" r:id="rId14"/>
    <sheet name="E3C1" sheetId="15" r:id="rId15"/>
    <sheet name="E3C2" sheetId="16" r:id="rId16"/>
  </sheets>
  <definedNames/>
  <calcPr fullCalcOnLoad="1"/>
</workbook>
</file>

<file path=xl/comments10.xml><?xml version="1.0" encoding="utf-8"?>
<comments xmlns="http://schemas.openxmlformats.org/spreadsheetml/2006/main">
  <authors>
    <author/>
  </authors>
  <commentList>
    <comment ref="C5" authorId="0">
      <text>
        <r>
          <rPr>
            <sz val="10"/>
            <rFont val="Arial"/>
            <family val="2"/>
          </rPr>
          <t>Présence d'un titre différent du sujet</t>
        </r>
      </text>
    </comment>
    <comment ref="C7" authorId="0">
      <text>
        <r>
          <rPr>
            <sz val="10"/>
            <rFont val="Arial"/>
            <family val="2"/>
          </rPr>
          <t>Qualité graphique du croquis</t>
        </r>
      </text>
    </comment>
    <comment ref="C8" authorId="0">
      <text>
        <r>
          <rPr>
            <sz val="10"/>
            <rFont val="Arial"/>
            <family val="2"/>
          </rPr>
          <t xml:space="preserve">Maîtrise de la nomenclature </t>
        </r>
      </text>
    </comment>
    <comment ref="C9" authorId="0">
      <text>
        <r>
          <rPr>
            <sz val="10"/>
            <rFont val="Arial"/>
            <family val="2"/>
          </rPr>
          <t>Localisation des informations représentées</t>
        </r>
      </text>
    </comment>
    <comment ref="C37" authorId="0">
      <text>
        <r>
          <rPr>
            <sz val="10"/>
            <rFont val="Calibri"/>
            <family val="2"/>
          </rPr>
          <t>Mobilisation des connaissances nécessaires.</t>
        </r>
      </text>
    </comment>
    <comment ref="C40" authorId="0">
      <text>
        <r>
          <rPr>
            <sz val="10"/>
            <rFont val="Arial"/>
            <family val="2"/>
          </rPr>
          <t>La construction de la légende est conforme à la problématique</t>
        </r>
      </text>
    </comment>
    <comment ref="C41" authorId="0">
      <text>
        <r>
          <rPr>
            <sz val="9"/>
            <color indexed="8"/>
            <rFont val="Tahoma"/>
            <family val="2"/>
          </rPr>
          <t>La légende est renseignée avec des élèments de compréhension</t>
        </r>
      </text>
    </comment>
    <comment ref="C42" authorId="0">
      <text>
        <r>
          <rPr>
            <sz val="9"/>
            <color indexed="8"/>
            <rFont val="Tahoma"/>
            <family val="2"/>
          </rPr>
          <t>Le croquis ne comprend pas de hors sujet</t>
        </r>
      </text>
    </comment>
    <comment ref="C43" authorId="0">
      <text>
        <r>
          <rPr>
            <sz val="9"/>
            <color indexed="8"/>
            <rFont val="Tahoma"/>
            <family val="2"/>
          </rPr>
          <t>Les figurés choisis sont adaptés à l'information</t>
        </r>
      </text>
    </comment>
    <comment ref="C54" authorId="0">
      <text>
        <r>
          <rPr>
            <sz val="10"/>
            <rFont val="Arial"/>
            <family val="2"/>
          </rPr>
          <t>Présence d'un titre différent du sujet</t>
        </r>
      </text>
    </comment>
    <comment ref="C56" authorId="0">
      <text>
        <r>
          <rPr>
            <sz val="10"/>
            <rFont val="Arial"/>
            <family val="2"/>
          </rPr>
          <t>Qualité graphique du croquis</t>
        </r>
      </text>
    </comment>
    <comment ref="C57" authorId="0">
      <text>
        <r>
          <rPr>
            <sz val="10"/>
            <rFont val="Arial"/>
            <family val="2"/>
          </rPr>
          <t xml:space="preserve">Maîtrise de la nomenclature </t>
        </r>
      </text>
    </comment>
    <comment ref="C58" authorId="0">
      <text>
        <r>
          <rPr>
            <sz val="10"/>
            <rFont val="Arial"/>
            <family val="2"/>
          </rPr>
          <t>Localisation des informations représentées</t>
        </r>
      </text>
    </comment>
    <comment ref="C86" authorId="0">
      <text>
        <r>
          <rPr>
            <sz val="10"/>
            <rFont val="Calibri"/>
            <family val="2"/>
          </rPr>
          <t>Mobilisation des connaissances nécessaires.</t>
        </r>
      </text>
    </comment>
    <comment ref="C89" authorId="0">
      <text>
        <r>
          <rPr>
            <sz val="10"/>
            <rFont val="Arial"/>
            <family val="2"/>
          </rPr>
          <t>La construction de la légende est conforme à la problématique</t>
        </r>
      </text>
    </comment>
    <comment ref="C90" authorId="0">
      <text>
        <r>
          <rPr>
            <sz val="9"/>
            <color indexed="8"/>
            <rFont val="Tahoma"/>
            <family val="2"/>
          </rPr>
          <t>La légende est renseignée avec des élèments de compréhension</t>
        </r>
      </text>
    </comment>
    <comment ref="C91" authorId="0">
      <text>
        <r>
          <rPr>
            <sz val="9"/>
            <color indexed="8"/>
            <rFont val="Tahoma"/>
            <family val="2"/>
          </rPr>
          <t>Le croquis ne comprend pas de hors sujet</t>
        </r>
      </text>
    </comment>
    <comment ref="C92" authorId="0">
      <text>
        <r>
          <rPr>
            <sz val="9"/>
            <color indexed="8"/>
            <rFont val="Tahoma"/>
            <family val="2"/>
          </rPr>
          <t>Les figurés choisis sont adaptés à l'information</t>
        </r>
      </text>
    </comment>
    <comment ref="C103" authorId="0">
      <text>
        <r>
          <rPr>
            <sz val="10"/>
            <rFont val="Arial"/>
            <family val="2"/>
          </rPr>
          <t>Présence d'un titre différent du sujet</t>
        </r>
      </text>
    </comment>
    <comment ref="C105" authorId="0">
      <text>
        <r>
          <rPr>
            <sz val="10"/>
            <rFont val="Arial"/>
            <family val="2"/>
          </rPr>
          <t>Qualité graphique du croquis</t>
        </r>
      </text>
    </comment>
    <comment ref="C106" authorId="0">
      <text>
        <r>
          <rPr>
            <sz val="10"/>
            <rFont val="Arial"/>
            <family val="2"/>
          </rPr>
          <t xml:space="preserve">Maîtrise de la nomenclature </t>
        </r>
      </text>
    </comment>
    <comment ref="C107" authorId="0">
      <text>
        <r>
          <rPr>
            <sz val="10"/>
            <rFont val="Arial"/>
            <family val="2"/>
          </rPr>
          <t>Localisation des informations représentées</t>
        </r>
      </text>
    </comment>
    <comment ref="C135" authorId="0">
      <text>
        <r>
          <rPr>
            <sz val="10"/>
            <rFont val="Calibri"/>
            <family val="2"/>
          </rPr>
          <t>Mobilisation des connaissances nécessaires.</t>
        </r>
      </text>
    </comment>
    <comment ref="C138" authorId="0">
      <text>
        <r>
          <rPr>
            <sz val="10"/>
            <rFont val="Arial"/>
            <family val="2"/>
          </rPr>
          <t>La construction de la légende est conforme à la problématique</t>
        </r>
      </text>
    </comment>
    <comment ref="C139" authorId="0">
      <text>
        <r>
          <rPr>
            <sz val="9"/>
            <color indexed="8"/>
            <rFont val="Tahoma"/>
            <family val="2"/>
          </rPr>
          <t>La légende est renseignée avec des élèments de compréhension</t>
        </r>
      </text>
    </comment>
    <comment ref="C140" authorId="0">
      <text>
        <r>
          <rPr>
            <sz val="9"/>
            <color indexed="8"/>
            <rFont val="Tahoma"/>
            <family val="2"/>
          </rPr>
          <t>Le croquis ne comprend pas de hors sujet</t>
        </r>
      </text>
    </comment>
    <comment ref="C141" authorId="0">
      <text>
        <r>
          <rPr>
            <sz val="9"/>
            <color indexed="8"/>
            <rFont val="Tahoma"/>
            <family val="2"/>
          </rPr>
          <t>Les figurés choisis sont adaptés à l'information</t>
        </r>
      </text>
    </comment>
    <comment ref="C152" authorId="0">
      <text>
        <r>
          <rPr>
            <sz val="10"/>
            <rFont val="Arial"/>
            <family val="2"/>
          </rPr>
          <t>Présence d'un titre différent du sujet</t>
        </r>
      </text>
    </comment>
    <comment ref="C154" authorId="0">
      <text>
        <r>
          <rPr>
            <sz val="10"/>
            <rFont val="Arial"/>
            <family val="2"/>
          </rPr>
          <t>Qualité graphique du croquis</t>
        </r>
      </text>
    </comment>
    <comment ref="C155" authorId="0">
      <text>
        <r>
          <rPr>
            <sz val="10"/>
            <rFont val="Arial"/>
            <family val="2"/>
          </rPr>
          <t xml:space="preserve">Maîtrise de la nomenclature </t>
        </r>
      </text>
    </comment>
    <comment ref="C156" authorId="0">
      <text>
        <r>
          <rPr>
            <sz val="10"/>
            <rFont val="Arial"/>
            <family val="2"/>
          </rPr>
          <t>Localisation des informations représentées</t>
        </r>
      </text>
    </comment>
    <comment ref="C184" authorId="0">
      <text>
        <r>
          <rPr>
            <sz val="10"/>
            <rFont val="Calibri"/>
            <family val="2"/>
          </rPr>
          <t>Mobilisation des connaissances nécessaires.</t>
        </r>
      </text>
    </comment>
    <comment ref="C187" authorId="0">
      <text>
        <r>
          <rPr>
            <sz val="10"/>
            <rFont val="Arial"/>
            <family val="2"/>
          </rPr>
          <t>La construction de la légende est conforme à la problématique</t>
        </r>
      </text>
    </comment>
    <comment ref="C188" authorId="0">
      <text>
        <r>
          <rPr>
            <sz val="9"/>
            <color indexed="8"/>
            <rFont val="Tahoma"/>
            <family val="2"/>
          </rPr>
          <t>La légende est renseignée avec des élèments de compréhension</t>
        </r>
      </text>
    </comment>
    <comment ref="C189" authorId="0">
      <text>
        <r>
          <rPr>
            <sz val="9"/>
            <color indexed="8"/>
            <rFont val="Tahoma"/>
            <family val="2"/>
          </rPr>
          <t>Le croquis ne comprend pas de hors sujet</t>
        </r>
      </text>
    </comment>
    <comment ref="C190" authorId="0">
      <text>
        <r>
          <rPr>
            <sz val="9"/>
            <color indexed="8"/>
            <rFont val="Tahoma"/>
            <family val="2"/>
          </rPr>
          <t>Les figurés choisis sont adaptés à l'information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C140" authorId="0">
      <text>
        <r>
          <rPr>
            <sz val="10"/>
            <rFont val="Arial"/>
            <family val="2"/>
          </rPr>
          <t>Présence d'un titre différent du sujet</t>
        </r>
      </text>
    </comment>
    <comment ref="C142" authorId="0">
      <text>
        <r>
          <rPr>
            <sz val="10"/>
            <rFont val="Arial"/>
            <family val="2"/>
          </rPr>
          <t>Qualité graphique du croquis</t>
        </r>
      </text>
    </comment>
    <comment ref="C143" authorId="0">
      <text>
        <r>
          <rPr>
            <sz val="10"/>
            <rFont val="Arial"/>
            <family val="2"/>
          </rPr>
          <t xml:space="preserve">Maîtrise de la nomenclature </t>
        </r>
      </text>
    </comment>
    <comment ref="C144" authorId="0">
      <text>
        <r>
          <rPr>
            <sz val="10"/>
            <rFont val="Arial"/>
            <family val="2"/>
          </rPr>
          <t>Localisation des informations représentées</t>
        </r>
      </text>
    </comment>
    <comment ref="C172" authorId="0">
      <text>
        <r>
          <rPr>
            <sz val="10"/>
            <rFont val="Calibri"/>
            <family val="2"/>
          </rPr>
          <t>Mobilisation des connaissances nécessaires.</t>
        </r>
      </text>
    </comment>
    <comment ref="C175" authorId="0">
      <text>
        <r>
          <rPr>
            <sz val="10"/>
            <rFont val="Arial"/>
            <family val="2"/>
          </rPr>
          <t>La construction de la légende est conforme à la problématique</t>
        </r>
      </text>
    </comment>
    <comment ref="C176" authorId="0">
      <text>
        <r>
          <rPr>
            <sz val="9"/>
            <color indexed="8"/>
            <rFont val="Tahoma"/>
            <family val="2"/>
          </rPr>
          <t>La légende est renseignée avec des élèments de compréhension</t>
        </r>
      </text>
    </comment>
    <comment ref="C177" authorId="0">
      <text>
        <r>
          <rPr>
            <sz val="9"/>
            <color indexed="8"/>
            <rFont val="Tahoma"/>
            <family val="2"/>
          </rPr>
          <t>Le croquis ne comprend pas de hors sujet</t>
        </r>
      </text>
    </comment>
    <comment ref="C178" authorId="0">
      <text>
        <r>
          <rPr>
            <sz val="9"/>
            <color indexed="8"/>
            <rFont val="Tahoma"/>
            <family val="2"/>
          </rPr>
          <t>Les figurés choisis sont adaptés à l'information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C140" authorId="0">
      <text>
        <r>
          <rPr>
            <sz val="10"/>
            <rFont val="Arial"/>
            <family val="2"/>
          </rPr>
          <t>Présence d'un titre différent du sujet</t>
        </r>
      </text>
    </comment>
    <comment ref="C142" authorId="0">
      <text>
        <r>
          <rPr>
            <sz val="10"/>
            <rFont val="Arial"/>
            <family val="2"/>
          </rPr>
          <t>Qualité graphique du croquis</t>
        </r>
      </text>
    </comment>
    <comment ref="C143" authorId="0">
      <text>
        <r>
          <rPr>
            <sz val="10"/>
            <rFont val="Arial"/>
            <family val="2"/>
          </rPr>
          <t xml:space="preserve">Maîtrise de la nomenclature </t>
        </r>
      </text>
    </comment>
    <comment ref="C144" authorId="0">
      <text>
        <r>
          <rPr>
            <sz val="10"/>
            <rFont val="Arial"/>
            <family val="2"/>
          </rPr>
          <t>Localisation des informations représentées</t>
        </r>
      </text>
    </comment>
    <comment ref="C172" authorId="0">
      <text>
        <r>
          <rPr>
            <sz val="10"/>
            <rFont val="Calibri"/>
            <family val="2"/>
          </rPr>
          <t>Mobilisation des connaissances nécessaires.</t>
        </r>
      </text>
    </comment>
    <comment ref="C175" authorId="0">
      <text>
        <r>
          <rPr>
            <sz val="10"/>
            <rFont val="Arial"/>
            <family val="2"/>
          </rPr>
          <t>La construction de la légende est conforme à la problématique</t>
        </r>
      </text>
    </comment>
    <comment ref="C176" authorId="0">
      <text>
        <r>
          <rPr>
            <sz val="9"/>
            <color indexed="8"/>
            <rFont val="Tahoma"/>
            <family val="2"/>
          </rPr>
          <t>La légende est renseignée avec des élèments de compréhension</t>
        </r>
      </text>
    </comment>
    <comment ref="C177" authorId="0">
      <text>
        <r>
          <rPr>
            <sz val="9"/>
            <color indexed="8"/>
            <rFont val="Tahoma"/>
            <family val="2"/>
          </rPr>
          <t>Le croquis ne comprend pas de hors sujet</t>
        </r>
      </text>
    </comment>
    <comment ref="C178" authorId="0">
      <text>
        <r>
          <rPr>
            <sz val="9"/>
            <color indexed="8"/>
            <rFont val="Tahoma"/>
            <family val="2"/>
          </rPr>
          <t>Les figurés choisis sont adaptés à l'information</t>
        </r>
      </text>
    </comment>
    <comment ref="D5" authorId="0">
      <text>
        <r>
          <rPr>
            <sz val="10"/>
            <rFont val="Calibri"/>
            <family val="2"/>
          </rPr>
          <t>Présentation du sujet.</t>
        </r>
      </text>
    </comment>
    <comment ref="D6" authorId="0">
      <text>
        <r>
          <rPr>
            <sz val="10"/>
            <rFont val="Calibri"/>
            <family val="2"/>
          </rPr>
          <t>Pertinence de la problématique.</t>
        </r>
      </text>
    </comment>
    <comment ref="D7" authorId="0">
      <text>
        <r>
          <rPr>
            <sz val="10"/>
            <rFont val="Calibri"/>
            <family val="2"/>
          </rPr>
          <t>Distinction entre problématique et annonce du plan.</t>
        </r>
      </text>
    </comment>
    <comment ref="D8" authorId="0">
      <text>
        <r>
          <rPr>
            <sz val="10"/>
            <rFont val="Calibri"/>
            <family val="2"/>
          </rPr>
          <t>Annonce du plan.</t>
        </r>
      </text>
    </comment>
    <comment ref="D11" authorId="0">
      <text>
        <r>
          <rPr>
            <sz val="10"/>
            <rFont val="Calibri"/>
            <family val="2"/>
          </rPr>
          <t>Le plan est adapté au sujet.</t>
        </r>
      </text>
    </comment>
    <comment ref="D61" authorId="0">
      <text>
        <r>
          <rPr>
            <sz val="10"/>
            <rFont val="Calibri"/>
            <family val="2"/>
          </rPr>
          <t>Précision et exactitude des connaissances.</t>
        </r>
      </text>
    </comment>
    <comment ref="D62" authorId="0">
      <text>
        <r>
          <rPr>
            <sz val="10"/>
            <rFont val="Calibri"/>
            <family val="2"/>
          </rPr>
          <t>Aucun hors-sujet.</t>
        </r>
      </text>
    </comment>
    <comment ref="D63" authorId="0">
      <text>
        <r>
          <rPr>
            <sz val="10"/>
            <rFont val="Calibri"/>
            <family val="2"/>
          </rPr>
          <t>Une argumentation logique.</t>
        </r>
      </text>
    </comment>
    <comment ref="D65" authorId="0">
      <text>
        <r>
          <rPr>
            <sz val="10"/>
            <rFont val="Calibri"/>
            <family val="2"/>
          </rPr>
          <t xml:space="preserve">Mise en page (espaces, alinéas) </t>
        </r>
      </text>
    </comment>
    <comment ref="D66" authorId="0">
      <text>
        <r>
          <rPr>
            <sz val="10"/>
            <rFont val="Calibri"/>
            <family val="2"/>
          </rPr>
          <t>Style et expression.</t>
        </r>
      </text>
    </comment>
    <comment ref="D67" authorId="0">
      <text>
        <r>
          <rPr>
            <sz val="10"/>
            <rFont val="Calibri"/>
            <family val="2"/>
          </rPr>
          <t>Orthographe.</t>
        </r>
      </text>
    </comment>
    <comment ref="D68" authorId="0">
      <text>
        <r>
          <rPr>
            <sz val="10"/>
            <rFont val="Calibri"/>
            <family val="2"/>
          </rPr>
          <t>Lisibilité.</t>
        </r>
      </text>
    </comment>
    <comment ref="D70" authorId="0">
      <text>
        <r>
          <rPr>
            <sz val="10"/>
            <rFont val="Calibri"/>
            <family val="2"/>
          </rPr>
          <t xml:space="preserve">Bilan des points essentiels du développement. </t>
        </r>
      </text>
    </comment>
    <comment ref="D71" authorId="0">
      <text>
        <r>
          <rPr>
            <sz val="10"/>
            <rFont val="Calibri"/>
            <family val="2"/>
          </rPr>
          <t xml:space="preserve">Une réponse à la problématique du sujet. </t>
        </r>
      </text>
    </comment>
    <comment ref="D72" authorId="0">
      <text>
        <r>
          <rPr>
            <sz val="10"/>
            <rFont val="Calibri"/>
            <family val="2"/>
          </rPr>
          <t>Aucun argument nouveau.</t>
        </r>
      </text>
    </comment>
    <comment ref="D73" authorId="0">
      <text>
        <r>
          <rPr>
            <sz val="10"/>
            <rFont val="Calibri"/>
            <family val="2"/>
          </rPr>
          <t>Un élargissement du sujet pertinent.</t>
        </r>
      </text>
    </comment>
    <comment ref="D76" authorId="0">
      <text>
        <r>
          <rPr>
            <sz val="10"/>
            <rFont val="Calibri"/>
            <family val="2"/>
          </rPr>
          <t>Pertinence des productions graphiques.</t>
        </r>
      </text>
    </comment>
    <comment ref="D77" authorId="0">
      <text>
        <r>
          <rPr>
            <sz val="10"/>
            <rFont val="Calibri"/>
            <family val="2"/>
          </rPr>
          <t>Qualité des productions graphiques.</t>
        </r>
      </text>
    </comment>
    <comment ref="D80" authorId="0">
      <text>
        <r>
          <rPr>
            <sz val="10"/>
            <rFont val="Calibri"/>
            <family val="2"/>
          </rPr>
          <t>Mobilisation des connaissances nécessaires.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140" authorId="0">
      <text>
        <r>
          <rPr>
            <sz val="10"/>
            <rFont val="Arial"/>
            <family val="2"/>
          </rPr>
          <t>Présence d'un titre différent du sujet</t>
        </r>
      </text>
    </comment>
    <comment ref="C142" authorId="0">
      <text>
        <r>
          <rPr>
            <sz val="10"/>
            <rFont val="Arial"/>
            <family val="2"/>
          </rPr>
          <t>Qualité graphique du croquis</t>
        </r>
      </text>
    </comment>
    <comment ref="C143" authorId="0">
      <text>
        <r>
          <rPr>
            <sz val="10"/>
            <rFont val="Arial"/>
            <family val="2"/>
          </rPr>
          <t xml:space="preserve">Maîtrise de la nomenclature </t>
        </r>
      </text>
    </comment>
    <comment ref="C144" authorId="0">
      <text>
        <r>
          <rPr>
            <sz val="10"/>
            <rFont val="Arial"/>
            <family val="2"/>
          </rPr>
          <t>Localisation des informations représentées</t>
        </r>
      </text>
    </comment>
    <comment ref="C172" authorId="0">
      <text>
        <r>
          <rPr>
            <sz val="10"/>
            <rFont val="Calibri"/>
            <family val="2"/>
          </rPr>
          <t>Mobilisation des connaissances nécessaires.</t>
        </r>
      </text>
    </comment>
    <comment ref="C175" authorId="0">
      <text>
        <r>
          <rPr>
            <sz val="10"/>
            <rFont val="Arial"/>
            <family val="2"/>
          </rPr>
          <t>La construction de la légende est conforme à la problématique</t>
        </r>
      </text>
    </comment>
    <comment ref="C176" authorId="0">
      <text>
        <r>
          <rPr>
            <sz val="9"/>
            <color indexed="8"/>
            <rFont val="Tahoma"/>
            <family val="2"/>
          </rPr>
          <t>La légende est renseignée avec des élèments de compréhension</t>
        </r>
      </text>
    </comment>
    <comment ref="C177" authorId="0">
      <text>
        <r>
          <rPr>
            <sz val="9"/>
            <color indexed="8"/>
            <rFont val="Tahoma"/>
            <family val="2"/>
          </rPr>
          <t>Le croquis ne comprend pas de hors sujet</t>
        </r>
      </text>
    </comment>
    <comment ref="C178" authorId="0">
      <text>
        <r>
          <rPr>
            <sz val="9"/>
            <color indexed="8"/>
            <rFont val="Tahoma"/>
            <family val="2"/>
          </rPr>
          <t>Les figurés choisis sont adaptés à l'information</t>
        </r>
      </text>
    </comment>
    <comment ref="D5" authorId="0">
      <text>
        <r>
          <rPr>
            <sz val="10"/>
            <rFont val="Calibri"/>
            <family val="2"/>
          </rPr>
          <t>Présentation du sujet.</t>
        </r>
      </text>
    </comment>
    <comment ref="D6" authorId="0">
      <text>
        <r>
          <rPr>
            <sz val="10"/>
            <rFont val="Calibri"/>
            <family val="2"/>
          </rPr>
          <t>Pertinence de la problématique.</t>
        </r>
      </text>
    </comment>
    <comment ref="D7" authorId="0">
      <text>
        <r>
          <rPr>
            <sz val="10"/>
            <rFont val="Calibri"/>
            <family val="2"/>
          </rPr>
          <t>Distinction entre problématique et annonce du plan.</t>
        </r>
      </text>
    </comment>
    <comment ref="D8" authorId="0">
      <text>
        <r>
          <rPr>
            <sz val="10"/>
            <rFont val="Calibri"/>
            <family val="2"/>
          </rPr>
          <t>Annonce du plan.</t>
        </r>
      </text>
    </comment>
    <comment ref="D11" authorId="0">
      <text>
        <r>
          <rPr>
            <sz val="10"/>
            <rFont val="Calibri"/>
            <family val="2"/>
          </rPr>
          <t>Le plan est adapté au sujet.</t>
        </r>
      </text>
    </comment>
    <comment ref="D61" authorId="0">
      <text>
        <r>
          <rPr>
            <sz val="10"/>
            <rFont val="Calibri"/>
            <family val="2"/>
          </rPr>
          <t>Précision et exactitude des connaissances.</t>
        </r>
      </text>
    </comment>
    <comment ref="D62" authorId="0">
      <text>
        <r>
          <rPr>
            <sz val="10"/>
            <rFont val="Calibri"/>
            <family val="2"/>
          </rPr>
          <t>Aucun hors-sujet.</t>
        </r>
      </text>
    </comment>
    <comment ref="D63" authorId="0">
      <text>
        <r>
          <rPr>
            <sz val="10"/>
            <rFont val="Calibri"/>
            <family val="2"/>
          </rPr>
          <t>Une argumentation logique.</t>
        </r>
      </text>
    </comment>
    <comment ref="D65" authorId="0">
      <text>
        <r>
          <rPr>
            <sz val="10"/>
            <rFont val="Calibri"/>
            <family val="2"/>
          </rPr>
          <t xml:space="preserve">Mise en page (espaces, alinéas) </t>
        </r>
      </text>
    </comment>
    <comment ref="D66" authorId="0">
      <text>
        <r>
          <rPr>
            <sz val="10"/>
            <rFont val="Calibri"/>
            <family val="2"/>
          </rPr>
          <t>Style et expression.</t>
        </r>
      </text>
    </comment>
    <comment ref="D67" authorId="0">
      <text>
        <r>
          <rPr>
            <sz val="10"/>
            <rFont val="Calibri"/>
            <family val="2"/>
          </rPr>
          <t>Orthographe.</t>
        </r>
      </text>
    </comment>
    <comment ref="D68" authorId="0">
      <text>
        <r>
          <rPr>
            <sz val="10"/>
            <rFont val="Calibri"/>
            <family val="2"/>
          </rPr>
          <t>Lisibilité.</t>
        </r>
      </text>
    </comment>
    <comment ref="D70" authorId="0">
      <text>
        <r>
          <rPr>
            <sz val="10"/>
            <rFont val="Calibri"/>
            <family val="2"/>
          </rPr>
          <t xml:space="preserve">Bilan des points essentiels du développement. </t>
        </r>
      </text>
    </comment>
    <comment ref="D71" authorId="0">
      <text>
        <r>
          <rPr>
            <sz val="10"/>
            <rFont val="Calibri"/>
            <family val="2"/>
          </rPr>
          <t xml:space="preserve">Une réponse à la problématique du sujet. </t>
        </r>
      </text>
    </comment>
    <comment ref="D72" authorId="0">
      <text>
        <r>
          <rPr>
            <sz val="10"/>
            <rFont val="Calibri"/>
            <family val="2"/>
          </rPr>
          <t>Aucun argument nouveau.</t>
        </r>
      </text>
    </comment>
    <comment ref="D73" authorId="0">
      <text>
        <r>
          <rPr>
            <sz val="10"/>
            <rFont val="Calibri"/>
            <family val="2"/>
          </rPr>
          <t>Un élargissement du sujet pertinent.</t>
        </r>
      </text>
    </comment>
    <comment ref="D76" authorId="0">
      <text>
        <r>
          <rPr>
            <sz val="10"/>
            <rFont val="Calibri"/>
            <family val="2"/>
          </rPr>
          <t>Pertinence des productions graphiques.</t>
        </r>
      </text>
    </comment>
    <comment ref="D77" authorId="0">
      <text>
        <r>
          <rPr>
            <sz val="10"/>
            <rFont val="Calibri"/>
            <family val="2"/>
          </rPr>
          <t>Qualité des productions graphiques.</t>
        </r>
      </text>
    </comment>
    <comment ref="D80" authorId="0">
      <text>
        <r>
          <rPr>
            <sz val="10"/>
            <rFont val="Calibri"/>
            <family val="2"/>
          </rPr>
          <t>Mobilisation des connaissances nécessaires.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5" authorId="0">
      <text>
        <r>
          <rPr>
            <sz val="10"/>
            <rFont val="Arial"/>
            <family val="2"/>
          </rPr>
          <t>Présence d'un titre différent du sujet</t>
        </r>
      </text>
    </comment>
    <comment ref="C7" authorId="0">
      <text>
        <r>
          <rPr>
            <sz val="10"/>
            <rFont val="Arial"/>
            <family val="2"/>
          </rPr>
          <t>Qualité graphique du croquis</t>
        </r>
      </text>
    </comment>
    <comment ref="C8" authorId="0">
      <text>
        <r>
          <rPr>
            <sz val="10"/>
            <rFont val="Arial"/>
            <family val="2"/>
          </rPr>
          <t xml:space="preserve">Maîtrise de la nomenclature </t>
        </r>
      </text>
    </comment>
    <comment ref="C9" authorId="0">
      <text>
        <r>
          <rPr>
            <sz val="10"/>
            <rFont val="Arial"/>
            <family val="2"/>
          </rPr>
          <t>Localisation des informations représentées</t>
        </r>
      </text>
    </comment>
    <comment ref="C37" authorId="0">
      <text>
        <r>
          <rPr>
            <sz val="10"/>
            <rFont val="Calibri"/>
            <family val="2"/>
          </rPr>
          <t>Mobilisation des connaissances nécessaires.</t>
        </r>
      </text>
    </comment>
    <comment ref="C40" authorId="0">
      <text>
        <r>
          <rPr>
            <sz val="10"/>
            <rFont val="Arial"/>
            <family val="2"/>
          </rPr>
          <t>La construction de la légende est conforme à la problématique</t>
        </r>
      </text>
    </comment>
    <comment ref="C41" authorId="0">
      <text>
        <r>
          <rPr>
            <sz val="9"/>
            <color indexed="8"/>
            <rFont val="Tahoma"/>
            <family val="2"/>
          </rPr>
          <t>La légende est renseignée avec des élèments de compréhension</t>
        </r>
      </text>
    </comment>
    <comment ref="C42" authorId="0">
      <text>
        <r>
          <rPr>
            <sz val="9"/>
            <color indexed="8"/>
            <rFont val="Tahoma"/>
            <family val="2"/>
          </rPr>
          <t>Le croquis ne comprend pas de hors sujet</t>
        </r>
      </text>
    </comment>
    <comment ref="C43" authorId="0">
      <text>
        <r>
          <rPr>
            <sz val="9"/>
            <color indexed="8"/>
            <rFont val="Tahoma"/>
            <family val="2"/>
          </rPr>
          <t>Les figurés choisis sont adaptés à l'information</t>
        </r>
      </text>
    </comment>
    <comment ref="C54" authorId="0">
      <text>
        <r>
          <rPr>
            <sz val="10"/>
            <rFont val="Arial"/>
            <family val="2"/>
          </rPr>
          <t>Présence d'un titre différent du sujet</t>
        </r>
      </text>
    </comment>
    <comment ref="C56" authorId="0">
      <text>
        <r>
          <rPr>
            <sz val="10"/>
            <rFont val="Arial"/>
            <family val="2"/>
          </rPr>
          <t>Qualité graphique du croquis</t>
        </r>
      </text>
    </comment>
    <comment ref="C57" authorId="0">
      <text>
        <r>
          <rPr>
            <sz val="10"/>
            <rFont val="Arial"/>
            <family val="2"/>
          </rPr>
          <t xml:space="preserve">Maîtrise de la nomenclature </t>
        </r>
      </text>
    </comment>
    <comment ref="C58" authorId="0">
      <text>
        <r>
          <rPr>
            <sz val="10"/>
            <rFont val="Arial"/>
            <family val="2"/>
          </rPr>
          <t>Localisation des informations représentées</t>
        </r>
      </text>
    </comment>
    <comment ref="C86" authorId="0">
      <text>
        <r>
          <rPr>
            <sz val="10"/>
            <rFont val="Calibri"/>
            <family val="2"/>
          </rPr>
          <t>Mobilisation des connaissances nécessaires.</t>
        </r>
      </text>
    </comment>
    <comment ref="C89" authorId="0">
      <text>
        <r>
          <rPr>
            <sz val="10"/>
            <rFont val="Arial"/>
            <family val="2"/>
          </rPr>
          <t>La construction de la légende est conforme à la problématique</t>
        </r>
      </text>
    </comment>
    <comment ref="C90" authorId="0">
      <text>
        <r>
          <rPr>
            <sz val="9"/>
            <color indexed="8"/>
            <rFont val="Tahoma"/>
            <family val="2"/>
          </rPr>
          <t>La légende est renseignée avec des élèments de compréhension</t>
        </r>
      </text>
    </comment>
    <comment ref="C91" authorId="0">
      <text>
        <r>
          <rPr>
            <sz val="9"/>
            <color indexed="8"/>
            <rFont val="Tahoma"/>
            <family val="2"/>
          </rPr>
          <t>Le croquis ne comprend pas de hors sujet</t>
        </r>
      </text>
    </comment>
    <comment ref="C92" authorId="0">
      <text>
        <r>
          <rPr>
            <sz val="9"/>
            <color indexed="8"/>
            <rFont val="Tahoma"/>
            <family val="2"/>
          </rPr>
          <t>Les figurés choisis sont adaptés à l'information</t>
        </r>
      </text>
    </comment>
    <comment ref="C103" authorId="0">
      <text>
        <r>
          <rPr>
            <sz val="10"/>
            <rFont val="Arial"/>
            <family val="2"/>
          </rPr>
          <t>Présence d'un titre différent du sujet</t>
        </r>
      </text>
    </comment>
    <comment ref="C105" authorId="0">
      <text>
        <r>
          <rPr>
            <sz val="10"/>
            <rFont val="Arial"/>
            <family val="2"/>
          </rPr>
          <t>Qualité graphique du croquis</t>
        </r>
      </text>
    </comment>
    <comment ref="C106" authorId="0">
      <text>
        <r>
          <rPr>
            <sz val="10"/>
            <rFont val="Arial"/>
            <family val="2"/>
          </rPr>
          <t xml:space="preserve">Maîtrise de la nomenclature </t>
        </r>
      </text>
    </comment>
    <comment ref="C107" authorId="0">
      <text>
        <r>
          <rPr>
            <sz val="10"/>
            <rFont val="Arial"/>
            <family val="2"/>
          </rPr>
          <t>Localisation des informations représentées</t>
        </r>
      </text>
    </comment>
    <comment ref="C135" authorId="0">
      <text>
        <r>
          <rPr>
            <sz val="10"/>
            <rFont val="Calibri"/>
            <family val="2"/>
          </rPr>
          <t>Mobilisation des connaissances nécessaires.</t>
        </r>
      </text>
    </comment>
    <comment ref="C138" authorId="0">
      <text>
        <r>
          <rPr>
            <sz val="10"/>
            <rFont val="Arial"/>
            <family val="2"/>
          </rPr>
          <t>La construction de la légende est conforme à la problématique</t>
        </r>
      </text>
    </comment>
    <comment ref="C139" authorId="0">
      <text>
        <r>
          <rPr>
            <sz val="9"/>
            <color indexed="8"/>
            <rFont val="Tahoma"/>
            <family val="2"/>
          </rPr>
          <t>La légende est renseignée avec des élèments de compréhension</t>
        </r>
      </text>
    </comment>
    <comment ref="C140" authorId="0">
      <text>
        <r>
          <rPr>
            <sz val="9"/>
            <color indexed="8"/>
            <rFont val="Tahoma"/>
            <family val="2"/>
          </rPr>
          <t>Le croquis ne comprend pas de hors sujet</t>
        </r>
      </text>
    </comment>
    <comment ref="C141" authorId="0">
      <text>
        <r>
          <rPr>
            <sz val="9"/>
            <color indexed="8"/>
            <rFont val="Tahoma"/>
            <family val="2"/>
          </rPr>
          <t>Les figurés choisis sont adaptés à l'information</t>
        </r>
      </text>
    </comment>
    <comment ref="C152" authorId="0">
      <text>
        <r>
          <rPr>
            <sz val="10"/>
            <rFont val="Arial"/>
            <family val="2"/>
          </rPr>
          <t>Présence d'un titre différent du sujet</t>
        </r>
      </text>
    </comment>
    <comment ref="C154" authorId="0">
      <text>
        <r>
          <rPr>
            <sz val="10"/>
            <rFont val="Arial"/>
            <family val="2"/>
          </rPr>
          <t>Qualité graphique du croquis</t>
        </r>
      </text>
    </comment>
    <comment ref="C155" authorId="0">
      <text>
        <r>
          <rPr>
            <sz val="10"/>
            <rFont val="Arial"/>
            <family val="2"/>
          </rPr>
          <t xml:space="preserve">Maîtrise de la nomenclature </t>
        </r>
      </text>
    </comment>
    <comment ref="C156" authorId="0">
      <text>
        <r>
          <rPr>
            <sz val="10"/>
            <rFont val="Arial"/>
            <family val="2"/>
          </rPr>
          <t>Localisation des informations représentées</t>
        </r>
      </text>
    </comment>
    <comment ref="C184" authorId="0">
      <text>
        <r>
          <rPr>
            <sz val="10"/>
            <rFont val="Calibri"/>
            <family val="2"/>
          </rPr>
          <t>Mobilisation des connaissances nécessaires.</t>
        </r>
      </text>
    </comment>
    <comment ref="C187" authorId="0">
      <text>
        <r>
          <rPr>
            <sz val="10"/>
            <rFont val="Arial"/>
            <family val="2"/>
          </rPr>
          <t>La construction de la légende est conforme à la problématique</t>
        </r>
      </text>
    </comment>
    <comment ref="C188" authorId="0">
      <text>
        <r>
          <rPr>
            <sz val="9"/>
            <color indexed="8"/>
            <rFont val="Tahoma"/>
            <family val="2"/>
          </rPr>
          <t>La légende est renseignée avec des élèments de compréhension</t>
        </r>
      </text>
    </comment>
    <comment ref="C189" authorId="0">
      <text>
        <r>
          <rPr>
            <sz val="9"/>
            <color indexed="8"/>
            <rFont val="Tahoma"/>
            <family val="2"/>
          </rPr>
          <t>Le croquis ne comprend pas de hors sujet</t>
        </r>
      </text>
    </comment>
    <comment ref="C190" authorId="0">
      <text>
        <r>
          <rPr>
            <sz val="9"/>
            <color indexed="8"/>
            <rFont val="Tahoma"/>
            <family val="2"/>
          </rPr>
          <t>Les figurés choisis sont adaptés à l'information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" authorId="0">
      <text>
        <r>
          <rPr>
            <sz val="10"/>
            <rFont val="Arial"/>
            <family val="2"/>
          </rPr>
          <t>Présence d'un titre différent du sujet</t>
        </r>
      </text>
    </comment>
    <comment ref="C7" authorId="0">
      <text>
        <r>
          <rPr>
            <sz val="10"/>
            <rFont val="Arial"/>
            <family val="2"/>
          </rPr>
          <t>Qualité graphique du croquis</t>
        </r>
      </text>
    </comment>
    <comment ref="C8" authorId="0">
      <text>
        <r>
          <rPr>
            <sz val="10"/>
            <rFont val="Arial"/>
            <family val="2"/>
          </rPr>
          <t xml:space="preserve">Maîtrise de la nomenclature </t>
        </r>
      </text>
    </comment>
    <comment ref="C9" authorId="0">
      <text>
        <r>
          <rPr>
            <sz val="10"/>
            <rFont val="Arial"/>
            <family val="2"/>
          </rPr>
          <t>Localisation des informations représentées</t>
        </r>
      </text>
    </comment>
    <comment ref="C37" authorId="0">
      <text>
        <r>
          <rPr>
            <sz val="10"/>
            <rFont val="Calibri"/>
            <family val="2"/>
          </rPr>
          <t>Mobilisation des connaissances nécessaires.</t>
        </r>
      </text>
    </comment>
    <comment ref="C40" authorId="0">
      <text>
        <r>
          <rPr>
            <sz val="10"/>
            <rFont val="Arial"/>
            <family val="2"/>
          </rPr>
          <t>La construction de la légende est conforme à la problématique</t>
        </r>
      </text>
    </comment>
    <comment ref="C41" authorId="0">
      <text>
        <r>
          <rPr>
            <sz val="9"/>
            <color indexed="8"/>
            <rFont val="Tahoma"/>
            <family val="2"/>
          </rPr>
          <t>La légende est renseignée avec des élèments de compréhension</t>
        </r>
      </text>
    </comment>
    <comment ref="C42" authorId="0">
      <text>
        <r>
          <rPr>
            <sz val="9"/>
            <color indexed="8"/>
            <rFont val="Tahoma"/>
            <family val="2"/>
          </rPr>
          <t>Le croquis ne comprend pas de hors sujet</t>
        </r>
      </text>
    </comment>
    <comment ref="C43" authorId="0">
      <text>
        <r>
          <rPr>
            <sz val="9"/>
            <color indexed="8"/>
            <rFont val="Tahoma"/>
            <family val="2"/>
          </rPr>
          <t>Les figurés choisis sont adaptés à l'information</t>
        </r>
      </text>
    </comment>
    <comment ref="C54" authorId="0">
      <text>
        <r>
          <rPr>
            <sz val="10"/>
            <rFont val="Arial"/>
            <family val="2"/>
          </rPr>
          <t>Présence d'un titre différent du sujet</t>
        </r>
      </text>
    </comment>
    <comment ref="C56" authorId="0">
      <text>
        <r>
          <rPr>
            <sz val="10"/>
            <rFont val="Arial"/>
            <family val="2"/>
          </rPr>
          <t>Qualité graphique du croquis</t>
        </r>
      </text>
    </comment>
    <comment ref="C57" authorId="0">
      <text>
        <r>
          <rPr>
            <sz val="10"/>
            <rFont val="Arial"/>
            <family val="2"/>
          </rPr>
          <t xml:space="preserve">Maîtrise de la nomenclature </t>
        </r>
      </text>
    </comment>
    <comment ref="C58" authorId="0">
      <text>
        <r>
          <rPr>
            <sz val="10"/>
            <rFont val="Arial"/>
            <family val="2"/>
          </rPr>
          <t>Localisation des informations représentées</t>
        </r>
      </text>
    </comment>
    <comment ref="C86" authorId="0">
      <text>
        <r>
          <rPr>
            <sz val="10"/>
            <rFont val="Calibri"/>
            <family val="2"/>
          </rPr>
          <t>Mobilisation des connaissances nécessaires.</t>
        </r>
      </text>
    </comment>
    <comment ref="C89" authorId="0">
      <text>
        <r>
          <rPr>
            <sz val="10"/>
            <rFont val="Arial"/>
            <family val="2"/>
          </rPr>
          <t>La construction de la légende est conforme à la problématique</t>
        </r>
      </text>
    </comment>
    <comment ref="C90" authorId="0">
      <text>
        <r>
          <rPr>
            <sz val="9"/>
            <color indexed="8"/>
            <rFont val="Tahoma"/>
            <family val="2"/>
          </rPr>
          <t>La légende est renseignée avec des élèments de compréhension</t>
        </r>
      </text>
    </comment>
    <comment ref="C91" authorId="0">
      <text>
        <r>
          <rPr>
            <sz val="9"/>
            <color indexed="8"/>
            <rFont val="Tahoma"/>
            <family val="2"/>
          </rPr>
          <t>Le croquis ne comprend pas de hors sujet</t>
        </r>
      </text>
    </comment>
    <comment ref="C92" authorId="0">
      <text>
        <r>
          <rPr>
            <sz val="9"/>
            <color indexed="8"/>
            <rFont val="Tahoma"/>
            <family val="2"/>
          </rPr>
          <t>Les figurés choisis sont adaptés à l'information</t>
        </r>
      </text>
    </comment>
    <comment ref="C103" authorId="0">
      <text>
        <r>
          <rPr>
            <sz val="10"/>
            <rFont val="Arial"/>
            <family val="2"/>
          </rPr>
          <t>Présence d'un titre différent du sujet</t>
        </r>
      </text>
    </comment>
    <comment ref="C105" authorId="0">
      <text>
        <r>
          <rPr>
            <sz val="10"/>
            <rFont val="Arial"/>
            <family val="2"/>
          </rPr>
          <t>Qualité graphique du croquis</t>
        </r>
      </text>
    </comment>
    <comment ref="C106" authorId="0">
      <text>
        <r>
          <rPr>
            <sz val="10"/>
            <rFont val="Arial"/>
            <family val="2"/>
          </rPr>
          <t xml:space="preserve">Maîtrise de la nomenclature </t>
        </r>
      </text>
    </comment>
    <comment ref="C107" authorId="0">
      <text>
        <r>
          <rPr>
            <sz val="10"/>
            <rFont val="Arial"/>
            <family val="2"/>
          </rPr>
          <t>Localisation des informations représentées</t>
        </r>
      </text>
    </comment>
    <comment ref="C135" authorId="0">
      <text>
        <r>
          <rPr>
            <sz val="10"/>
            <rFont val="Calibri"/>
            <family val="2"/>
          </rPr>
          <t>Mobilisation des connaissances nécessaires.</t>
        </r>
      </text>
    </comment>
    <comment ref="C138" authorId="0">
      <text>
        <r>
          <rPr>
            <sz val="10"/>
            <rFont val="Arial"/>
            <family val="2"/>
          </rPr>
          <t>La construction de la légende est conforme à la problématique</t>
        </r>
      </text>
    </comment>
    <comment ref="C139" authorId="0">
      <text>
        <r>
          <rPr>
            <sz val="9"/>
            <color indexed="8"/>
            <rFont val="Tahoma"/>
            <family val="2"/>
          </rPr>
          <t>La légende est renseignée avec des élèments de compréhension</t>
        </r>
      </text>
    </comment>
    <comment ref="C140" authorId="0">
      <text>
        <r>
          <rPr>
            <sz val="9"/>
            <color indexed="8"/>
            <rFont val="Tahoma"/>
            <family val="2"/>
          </rPr>
          <t>Le croquis ne comprend pas de hors sujet</t>
        </r>
      </text>
    </comment>
    <comment ref="C141" authorId="0">
      <text>
        <r>
          <rPr>
            <sz val="9"/>
            <color indexed="8"/>
            <rFont val="Tahoma"/>
            <family val="2"/>
          </rPr>
          <t>Les figurés choisis sont adaptés à l'information</t>
        </r>
      </text>
    </comment>
    <comment ref="C152" authorId="0">
      <text>
        <r>
          <rPr>
            <sz val="10"/>
            <rFont val="Arial"/>
            <family val="2"/>
          </rPr>
          <t>Présence d'un titre différent du sujet</t>
        </r>
      </text>
    </comment>
    <comment ref="C154" authorId="0">
      <text>
        <r>
          <rPr>
            <sz val="10"/>
            <rFont val="Arial"/>
            <family val="2"/>
          </rPr>
          <t>Qualité graphique du croquis</t>
        </r>
      </text>
    </comment>
    <comment ref="C155" authorId="0">
      <text>
        <r>
          <rPr>
            <sz val="10"/>
            <rFont val="Arial"/>
            <family val="2"/>
          </rPr>
          <t xml:space="preserve">Maîtrise de la nomenclature </t>
        </r>
      </text>
    </comment>
    <comment ref="C156" authorId="0">
      <text>
        <r>
          <rPr>
            <sz val="10"/>
            <rFont val="Arial"/>
            <family val="2"/>
          </rPr>
          <t>Localisation des informations représentées</t>
        </r>
      </text>
    </comment>
    <comment ref="C184" authorId="0">
      <text>
        <r>
          <rPr>
            <sz val="10"/>
            <rFont val="Calibri"/>
            <family val="2"/>
          </rPr>
          <t>Mobilisation des connaissances nécessaires.</t>
        </r>
      </text>
    </comment>
    <comment ref="C187" authorId="0">
      <text>
        <r>
          <rPr>
            <sz val="10"/>
            <rFont val="Arial"/>
            <family val="2"/>
          </rPr>
          <t>La construction de la légende est conforme à la problématique</t>
        </r>
      </text>
    </comment>
    <comment ref="C188" authorId="0">
      <text>
        <r>
          <rPr>
            <sz val="9"/>
            <color indexed="8"/>
            <rFont val="Tahoma"/>
            <family val="2"/>
          </rPr>
          <t>La légende est renseignée avec des élèments de compréhension</t>
        </r>
      </text>
    </comment>
    <comment ref="C189" authorId="0">
      <text>
        <r>
          <rPr>
            <sz val="9"/>
            <color indexed="8"/>
            <rFont val="Tahoma"/>
            <family val="2"/>
          </rPr>
          <t>Le croquis ne comprend pas de hors sujet</t>
        </r>
      </text>
    </comment>
    <comment ref="C190" authorId="0">
      <text>
        <r>
          <rPr>
            <sz val="9"/>
            <color indexed="8"/>
            <rFont val="Tahoma"/>
            <family val="2"/>
          </rPr>
          <t>Les figurés choisis sont adaptés à l'information</t>
        </r>
      </text>
    </comment>
  </commentList>
</comments>
</file>

<file path=xl/sharedStrings.xml><?xml version="1.0" encoding="utf-8"?>
<sst xmlns="http://schemas.openxmlformats.org/spreadsheetml/2006/main" count="1848" uniqueCount="154">
  <si>
    <t>Premier trimestre</t>
  </si>
  <si>
    <t>Fiches 1</t>
  </si>
  <si>
    <t>Fiches 2</t>
  </si>
  <si>
    <t>Test 1</t>
  </si>
  <si>
    <t>Test 2</t>
  </si>
  <si>
    <t>Test 3</t>
  </si>
  <si>
    <t>Test 4</t>
  </si>
  <si>
    <t>Test 5</t>
  </si>
  <si>
    <t>Test 6</t>
  </si>
  <si>
    <t>Test 8</t>
  </si>
  <si>
    <t>Test 9</t>
  </si>
  <si>
    <t>Test 10</t>
  </si>
  <si>
    <t>Dossier</t>
  </si>
  <si>
    <t>Réponse 1</t>
  </si>
  <si>
    <t>C</t>
  </si>
  <si>
    <t>Réponse 2</t>
  </si>
  <si>
    <t>Réponse 3</t>
  </si>
  <si>
    <t>Analyse 1</t>
  </si>
  <si>
    <t>Analyse 2</t>
  </si>
  <si>
    <t>Analyse 3</t>
  </si>
  <si>
    <t>Production graphique  1</t>
  </si>
  <si>
    <t>Production graphique  2</t>
  </si>
  <si>
    <t>Production graphique 3</t>
  </si>
  <si>
    <t>E3Cblanche</t>
  </si>
  <si>
    <t xml:space="preserve"> -</t>
  </si>
  <si>
    <t>Deuxième trimestre</t>
  </si>
  <si>
    <t xml:space="preserve">E3C1 </t>
  </si>
  <si>
    <t>Troisième trimestre</t>
  </si>
  <si>
    <t>Bac Blanc</t>
  </si>
  <si>
    <t>Ceci est un relevé des travaux évalués. Toutes les cases ne seront pas forcément complétées</t>
  </si>
  <si>
    <t>A la fin du trimestre, pour que votre moyenne soit conforme, effacez les "0" qui correspondent à des travaux qui n'ont pas été évalués dans le trimestre et ajoutez les notes de tests</t>
  </si>
  <si>
    <t>Commentaire et notions</t>
  </si>
  <si>
    <t>0= absent ou non suffisant,  1= incomplet ou insuffisant, 2= satisfaisant</t>
  </si>
  <si>
    <t>Composition</t>
  </si>
  <si>
    <t>Sujet :</t>
  </si>
  <si>
    <t xml:space="preserve">Introduction </t>
  </si>
  <si>
    <t xml:space="preserve">Une amorce est proposée </t>
  </si>
  <si>
    <t>Présentation du sujet. (Pr)</t>
  </si>
  <si>
    <t>La problématique adoptée correspond à la question posée  (PB)</t>
  </si>
  <si>
    <t>Structure</t>
  </si>
  <si>
    <t>Laréponse est construite en fonction de l'intitulé de la question (PL)</t>
  </si>
  <si>
    <t xml:space="preserve">Notions attendues dans le développement </t>
  </si>
  <si>
    <t>Note  intermédiaire:</t>
  </si>
  <si>
    <t>Structure (suite)</t>
  </si>
  <si>
    <t>Les arguments s’inscrivent dans des paragraphes.</t>
  </si>
  <si>
    <t>Des exemples illustrent les arguments.</t>
  </si>
  <si>
    <t>Des transitions au terme des parties (T)</t>
  </si>
  <si>
    <t>Contenu</t>
  </si>
  <si>
    <t>Mobilisation des connaissances nécessaires.</t>
  </si>
  <si>
    <t>Précision et exactitude des connaissances.</t>
  </si>
  <si>
    <t>Aucun hors-sujet.</t>
  </si>
  <si>
    <t>Une argumentation logique.</t>
  </si>
  <si>
    <t>Forme</t>
  </si>
  <si>
    <t xml:space="preserve">Mise en page (espaces, alinéas) </t>
  </si>
  <si>
    <t>Style et expression.</t>
  </si>
  <si>
    <t>Orthographe.</t>
  </si>
  <si>
    <t>Lisibilité.</t>
  </si>
  <si>
    <t>Conclusion</t>
  </si>
  <si>
    <t xml:space="preserve">Bilan des points essentiels du développement. </t>
  </si>
  <si>
    <t>Une réponse à la problématique du sujet. (RP)</t>
  </si>
  <si>
    <t>Aucun argument nouveau.</t>
  </si>
  <si>
    <t>Un élargissement du sujet pertinent (E)</t>
  </si>
  <si>
    <t xml:space="preserve">Note globale </t>
  </si>
  <si>
    <t>Appréciations</t>
  </si>
  <si>
    <t xml:space="preserve">Sujet : </t>
  </si>
  <si>
    <r>
      <rPr>
        <b/>
        <sz val="9"/>
        <color indexed="8"/>
        <rFont val="Arial"/>
        <family val="2"/>
      </rPr>
      <t xml:space="preserve">Le contexte est précisé </t>
    </r>
    <r>
      <rPr>
        <sz val="9"/>
        <color indexed="8"/>
        <rFont val="Arial"/>
        <family val="2"/>
      </rPr>
      <t xml:space="preserve">  (C)  </t>
    </r>
  </si>
  <si>
    <r>
      <rPr>
        <b/>
        <sz val="9"/>
        <rFont val="Arial"/>
        <family val="2"/>
      </rPr>
      <t xml:space="preserve">La problématique </t>
    </r>
    <r>
      <rPr>
        <sz val="9"/>
        <rFont val="Arial"/>
        <family val="2"/>
      </rPr>
      <t>suggérée par la consigne est annoncée (P)</t>
    </r>
  </si>
  <si>
    <r>
      <rPr>
        <sz val="9"/>
        <color indexed="8"/>
        <rFont val="Arial"/>
        <family val="2"/>
      </rPr>
      <t xml:space="preserve">Le </t>
    </r>
    <r>
      <rPr>
        <b/>
        <sz val="9"/>
        <color indexed="8"/>
        <rFont val="Arial"/>
        <family val="2"/>
      </rPr>
      <t xml:space="preserve">plan </t>
    </r>
    <r>
      <rPr>
        <sz val="9"/>
        <color indexed="8"/>
        <rFont val="Arial"/>
        <family val="2"/>
      </rPr>
      <t>est annoncé en une phrase (PL)</t>
    </r>
  </si>
  <si>
    <t xml:space="preserve">Pour refaire la présentation </t>
  </si>
  <si>
    <r>
      <rPr>
        <b/>
        <sz val="9"/>
        <rFont val="Arial"/>
        <family val="2"/>
      </rPr>
      <t xml:space="preserve">Mise en relation </t>
    </r>
    <r>
      <rPr>
        <sz val="9"/>
        <rFont val="Arial"/>
        <family val="2"/>
      </rPr>
      <t>des documents entre eux ®</t>
    </r>
  </si>
  <si>
    <r>
      <rPr>
        <sz val="9"/>
        <color indexed="8"/>
        <rFont val="Arial"/>
        <family val="2"/>
      </rPr>
      <t>Des</t>
    </r>
    <r>
      <rPr>
        <b/>
        <sz val="9"/>
        <color indexed="8"/>
        <rFont val="Arial"/>
        <family val="2"/>
      </rPr>
      <t xml:space="preserve"> citation</t>
    </r>
    <r>
      <rPr>
        <sz val="9"/>
        <color indexed="8"/>
        <rFont val="Arial"/>
        <family val="2"/>
      </rPr>
      <t xml:space="preserve">s pertinentes </t>
    </r>
  </si>
  <si>
    <r>
      <rPr>
        <b/>
        <sz val="9"/>
        <color indexed="8"/>
        <rFont val="Arial"/>
        <family val="2"/>
      </rPr>
      <t>Connaissances</t>
    </r>
    <r>
      <rPr>
        <sz val="9"/>
        <color indexed="8"/>
        <rFont val="Arial"/>
        <family val="2"/>
      </rPr>
      <t xml:space="preserve"> (nombre des arguments et précision)</t>
    </r>
  </si>
  <si>
    <r>
      <rPr>
        <b/>
        <sz val="9"/>
        <color indexed="8"/>
        <rFont val="Arial"/>
        <family val="2"/>
      </rPr>
      <t>Mise en relation</t>
    </r>
    <r>
      <rPr>
        <sz val="9"/>
        <color indexed="8"/>
        <rFont val="Arial"/>
        <family val="2"/>
      </rPr>
      <t xml:space="preserve"> des connaissances avec le ou les documents</t>
    </r>
  </si>
  <si>
    <r>
      <rPr>
        <sz val="9"/>
        <color indexed="8"/>
        <rFont val="Arial"/>
        <family val="2"/>
      </rPr>
      <t xml:space="preserve">Absence de </t>
    </r>
    <r>
      <rPr>
        <b/>
        <sz val="9"/>
        <color indexed="8"/>
        <rFont val="Arial"/>
        <family val="2"/>
      </rPr>
      <t xml:space="preserve">hors sujet </t>
    </r>
    <r>
      <rPr>
        <sz val="9"/>
        <color indexed="8"/>
        <rFont val="Arial"/>
        <family val="2"/>
      </rPr>
      <t xml:space="preserve"> (HS)</t>
    </r>
  </si>
  <si>
    <t xml:space="preserve">Expression et rédaction </t>
  </si>
  <si>
    <t xml:space="preserve">Style et expression </t>
  </si>
  <si>
    <t xml:space="preserve">Orthographe </t>
  </si>
  <si>
    <t>Note intermédiaire:</t>
  </si>
  <si>
    <t xml:space="preserve">Contenu </t>
  </si>
  <si>
    <t>Argument</t>
  </si>
  <si>
    <t xml:space="preserve"> Citations pertinentes "guillemets"</t>
  </si>
  <si>
    <t xml:space="preserve">Connaissances </t>
  </si>
  <si>
    <t>Notions principales</t>
  </si>
  <si>
    <t xml:space="preserve">I L'évolution des conditions de combat </t>
  </si>
  <si>
    <t xml:space="preserve">Production graphique (croquis, schéma, autre) </t>
  </si>
  <si>
    <t xml:space="preserve">Sujet  : </t>
  </si>
  <si>
    <t>Titre</t>
  </si>
  <si>
    <r>
      <rPr>
        <sz val="8"/>
        <color indexed="8"/>
        <rFont val="Arial"/>
        <family val="2"/>
      </rPr>
      <t>Un</t>
    </r>
    <r>
      <rPr>
        <b/>
        <sz val="8"/>
        <color indexed="8"/>
        <rFont val="Arial"/>
        <family val="2"/>
      </rPr>
      <t xml:space="preserve"> titre</t>
    </r>
    <r>
      <rPr>
        <sz val="8"/>
        <color indexed="8"/>
        <rFont val="Arial"/>
        <family val="2"/>
      </rPr>
      <t xml:space="preserve"> présente la situation géographique </t>
    </r>
  </si>
  <si>
    <t xml:space="preserve">Forme </t>
  </si>
  <si>
    <r>
      <rPr>
        <sz val="8"/>
        <color indexed="8"/>
        <rFont val="Arial"/>
        <family val="2"/>
      </rPr>
      <t xml:space="preserve">La </t>
    </r>
    <r>
      <rPr>
        <b/>
        <sz val="8"/>
        <color indexed="8"/>
        <rFont val="Arial"/>
        <family val="2"/>
      </rPr>
      <t>qualité</t>
    </r>
    <r>
      <rPr>
        <sz val="8"/>
        <color indexed="8"/>
        <rFont val="Arial"/>
        <family val="2"/>
      </rPr>
      <t xml:space="preserve"> graphique est bonne </t>
    </r>
  </si>
  <si>
    <t xml:space="preserve">Les informations contenues dans le document sont correctement représentées de façon graphique </t>
  </si>
  <si>
    <t xml:space="preserve">Total  connaissances attendues </t>
  </si>
  <si>
    <t xml:space="preserve">Methode </t>
  </si>
  <si>
    <r>
      <rPr>
        <sz val="8"/>
        <color indexed="8"/>
        <rFont val="Arial"/>
        <family val="2"/>
      </rPr>
      <t xml:space="preserve">Les </t>
    </r>
    <r>
      <rPr>
        <b/>
        <sz val="8"/>
        <color indexed="8"/>
        <rFont val="Arial"/>
        <family val="2"/>
      </rPr>
      <t>informations</t>
    </r>
    <r>
      <rPr>
        <sz val="8"/>
        <color indexed="8"/>
        <rFont val="Arial"/>
        <family val="2"/>
      </rPr>
      <t xml:space="preserve"> du texte à représenter sont dans le croquis </t>
    </r>
  </si>
  <si>
    <r>
      <rPr>
        <sz val="8"/>
        <color indexed="8"/>
        <rFont val="Arial"/>
        <family val="2"/>
      </rPr>
      <t xml:space="preserve">Des </t>
    </r>
    <r>
      <rPr>
        <b/>
        <sz val="8"/>
        <color indexed="8"/>
        <rFont val="Arial"/>
        <family val="2"/>
      </rPr>
      <t xml:space="preserve">connaissances </t>
    </r>
    <r>
      <rPr>
        <sz val="8"/>
        <color indexed="8"/>
        <rFont val="Arial"/>
        <family val="2"/>
      </rPr>
      <t xml:space="preserve">pertinentes (notions, exemples) sont ajoutées </t>
    </r>
  </si>
  <si>
    <t xml:space="preserve">Légende. </t>
  </si>
  <si>
    <r>
      <rPr>
        <sz val="8"/>
        <color indexed="8"/>
        <rFont val="Arial"/>
        <family val="2"/>
      </rPr>
      <t xml:space="preserve">Choix des </t>
    </r>
    <r>
      <rPr>
        <b/>
        <sz val="8"/>
        <color indexed="8"/>
        <rFont val="Arial"/>
        <family val="2"/>
      </rPr>
      <t>thèmes</t>
    </r>
    <r>
      <rPr>
        <sz val="8"/>
        <color indexed="8"/>
        <rFont val="Arial"/>
        <family val="2"/>
      </rPr>
      <t xml:space="preserve"> conforme au sujet et au contenu du texte</t>
    </r>
  </si>
  <si>
    <r>
      <rPr>
        <sz val="8"/>
        <color indexed="8"/>
        <rFont val="Arial"/>
        <family val="2"/>
      </rPr>
      <t>La l</t>
    </r>
    <r>
      <rPr>
        <b/>
        <sz val="8"/>
        <color indexed="8"/>
        <rFont val="Arial"/>
        <family val="2"/>
      </rPr>
      <t xml:space="preserve">égende est renseignée </t>
    </r>
  </si>
  <si>
    <r>
      <rPr>
        <sz val="8"/>
        <rFont val="Arial"/>
        <family val="2"/>
      </rPr>
      <t>Il n'y a</t>
    </r>
    <r>
      <rPr>
        <b/>
        <sz val="8"/>
        <rFont val="Arial"/>
        <family val="2"/>
      </rPr>
      <t xml:space="preserve"> pas de de hors sujet.</t>
    </r>
  </si>
  <si>
    <r>
      <rPr>
        <sz val="8"/>
        <rFont val="Arial"/>
        <family val="2"/>
      </rPr>
      <t xml:space="preserve">Les </t>
    </r>
    <r>
      <rPr>
        <b/>
        <sz val="8"/>
        <rFont val="Arial"/>
        <family val="2"/>
      </rPr>
      <t>figurés sont adaptés à</t>
    </r>
    <r>
      <rPr>
        <sz val="8"/>
        <rFont val="Arial"/>
        <family val="2"/>
      </rPr>
      <t xml:space="preserve"> la nature des informations à représenter</t>
    </r>
  </si>
  <si>
    <t>Note méthode :</t>
  </si>
  <si>
    <t>Grille d'évaluation des fiches de révisions</t>
  </si>
  <si>
    <t xml:space="preserve">Bonus </t>
  </si>
  <si>
    <t xml:space="preserve">Les notions principales (en gras) sont définies </t>
  </si>
  <si>
    <t xml:space="preserve">Les mots compliqués (à identifier soi même) qui pourraient poser problème sont définis </t>
  </si>
  <si>
    <t xml:space="preserve">Une fiche recense l'ensemble des chiffres importants </t>
  </si>
  <si>
    <t xml:space="preserve">Une fiche recense l'ensemble des dates importantes (histoire) </t>
  </si>
  <si>
    <t xml:space="preserve">Une fiche récapitule le plan de la leçon </t>
  </si>
  <si>
    <t>De courtes biographies complètent le cours</t>
  </si>
  <si>
    <t>Les schémas et croquis de la leçon sont rapidement accessibles</t>
  </si>
  <si>
    <t>Des schémas supplémentaires sont présentés</t>
  </si>
  <si>
    <t xml:space="preserve">Des croquis supplémentaires sont présentés (géographie) </t>
  </si>
  <si>
    <t xml:space="preserve">Des vidéos ou autres documents pertinents sont présentés </t>
  </si>
  <si>
    <t>La rédaction est satisfaisante (orthographe et expression)</t>
  </si>
  <si>
    <t xml:space="preserve">Malus ( -2 points par item) </t>
  </si>
  <si>
    <t>Retard</t>
  </si>
  <si>
    <t xml:space="preserve">Les sources ne sont pas citées </t>
  </si>
  <si>
    <t xml:space="preserve">Total </t>
  </si>
  <si>
    <r>
      <rPr>
        <b/>
        <sz val="9"/>
        <color indexed="8"/>
        <rFont val="Arial"/>
        <family val="2"/>
      </rPr>
      <t xml:space="preserve">Le document est présenté </t>
    </r>
    <r>
      <rPr>
        <sz val="9"/>
        <color indexed="8"/>
        <rFont val="Arial"/>
        <family val="2"/>
      </rPr>
      <t>(titre, nature evolution et répartition , auteur, source, date) (P)</t>
    </r>
  </si>
  <si>
    <r>
      <rPr>
        <sz val="8"/>
        <color indexed="8"/>
        <rFont val="Arial"/>
        <family val="2"/>
      </rPr>
      <t>La</t>
    </r>
    <r>
      <rPr>
        <b/>
        <sz val="8"/>
        <color indexed="8"/>
        <rFont val="Arial"/>
        <family val="2"/>
      </rPr>
      <t xml:space="preserve"> nomenclature</t>
    </r>
    <r>
      <rPr>
        <sz val="8"/>
        <color indexed="8"/>
        <rFont val="Arial"/>
        <family val="2"/>
      </rPr>
      <t xml:space="preserve"> complète, adaptée au sujet correctement localisée.</t>
    </r>
  </si>
  <si>
    <r>
      <rPr>
        <sz val="8"/>
        <color indexed="8"/>
        <rFont val="Arial"/>
        <family val="2"/>
      </rPr>
      <t xml:space="preserve">La </t>
    </r>
    <r>
      <rPr>
        <b/>
        <sz val="8"/>
        <color indexed="8"/>
        <rFont val="Arial"/>
        <family val="2"/>
      </rPr>
      <t>localisation</t>
    </r>
    <r>
      <rPr>
        <sz val="8"/>
        <color indexed="8"/>
        <rFont val="Arial"/>
        <family val="2"/>
      </rPr>
      <t xml:space="preserve"> des informations représentées est bonne </t>
    </r>
  </si>
  <si>
    <t xml:space="preserve">Note finale (arrondie) </t>
  </si>
  <si>
    <t>Composition :</t>
  </si>
  <si>
    <t>ECD  ou Croquis :</t>
  </si>
  <si>
    <t>Total :</t>
  </si>
  <si>
    <t>Sujet : a situation dans les colonies après l'abolition de l'esclavage</t>
  </si>
  <si>
    <r>
      <t>Un</t>
    </r>
    <r>
      <rPr>
        <b/>
        <sz val="8"/>
        <rFont val="Arial"/>
        <family val="2"/>
      </rPr>
      <t xml:space="preserve"> titre</t>
    </r>
    <r>
      <rPr>
        <sz val="8"/>
        <rFont val="Arial"/>
        <family val="2"/>
      </rPr>
      <t xml:space="preserve"> présente la situation géographique </t>
    </r>
  </si>
  <si>
    <r>
      <t xml:space="preserve">La </t>
    </r>
    <r>
      <rPr>
        <b/>
        <sz val="8"/>
        <rFont val="Arial"/>
        <family val="2"/>
      </rPr>
      <t>qualité</t>
    </r>
    <r>
      <rPr>
        <sz val="8"/>
        <rFont val="Arial"/>
        <family val="2"/>
      </rPr>
      <t xml:space="preserve"> graphique est bonne </t>
    </r>
  </si>
  <si>
    <r>
      <t>La</t>
    </r>
    <r>
      <rPr>
        <b/>
        <sz val="8"/>
        <rFont val="Arial"/>
        <family val="2"/>
      </rPr>
      <t xml:space="preserve"> nomenclature</t>
    </r>
    <r>
      <rPr>
        <sz val="8"/>
        <rFont val="Arial"/>
        <family val="2"/>
      </rPr>
      <t xml:space="preserve"> complète, adaptée au sujet correctement localisée (croquis)</t>
    </r>
  </si>
  <si>
    <r>
      <t xml:space="preserve">La </t>
    </r>
    <r>
      <rPr>
        <b/>
        <sz val="8"/>
        <rFont val="Arial"/>
        <family val="2"/>
      </rPr>
      <t>localisation</t>
    </r>
    <r>
      <rPr>
        <sz val="8"/>
        <rFont val="Arial"/>
        <family val="2"/>
      </rPr>
      <t xml:space="preserve"> des informations représentées est bonne (croquis)</t>
    </r>
  </si>
  <si>
    <r>
      <t xml:space="preserve">Les </t>
    </r>
    <r>
      <rPr>
        <b/>
        <sz val="8"/>
        <rFont val="Arial"/>
        <family val="2"/>
      </rPr>
      <t>informations</t>
    </r>
    <r>
      <rPr>
        <sz val="8"/>
        <rFont val="Arial"/>
        <family val="2"/>
      </rPr>
      <t xml:space="preserve"> du texte à représenter sont dans le croquis </t>
    </r>
  </si>
  <si>
    <r>
      <t xml:space="preserve">Des </t>
    </r>
    <r>
      <rPr>
        <b/>
        <sz val="8"/>
        <rFont val="Arial"/>
        <family val="2"/>
      </rPr>
      <t xml:space="preserve">connaissances </t>
    </r>
    <r>
      <rPr>
        <sz val="8"/>
        <rFont val="Arial"/>
        <family val="2"/>
      </rPr>
      <t xml:space="preserve">pertinentes (notions, exemples) sont ajoutées </t>
    </r>
  </si>
  <si>
    <r>
      <t xml:space="preserve">Choix des </t>
    </r>
    <r>
      <rPr>
        <b/>
        <sz val="8"/>
        <rFont val="Arial"/>
        <family val="2"/>
      </rPr>
      <t>thèmes</t>
    </r>
    <r>
      <rPr>
        <sz val="8"/>
        <rFont val="Arial"/>
        <family val="2"/>
      </rPr>
      <t xml:space="preserve"> conforme au sujet et au contenu du texte</t>
    </r>
  </si>
  <si>
    <r>
      <t>La l</t>
    </r>
    <r>
      <rPr>
        <b/>
        <sz val="8"/>
        <rFont val="Arial"/>
        <family val="2"/>
      </rPr>
      <t xml:space="preserve">égende est renseignée </t>
    </r>
  </si>
  <si>
    <r>
      <t>Il n'y a</t>
    </r>
    <r>
      <rPr>
        <b/>
        <sz val="8"/>
        <rFont val="Arial"/>
        <family val="2"/>
      </rPr>
      <t xml:space="preserve"> pas de de hors sujet.</t>
    </r>
  </si>
  <si>
    <r>
      <t xml:space="preserve">Les </t>
    </r>
    <r>
      <rPr>
        <b/>
        <sz val="8"/>
        <rFont val="Arial"/>
        <family val="2"/>
      </rPr>
      <t>figurés sont adaptés à</t>
    </r>
    <r>
      <rPr>
        <sz val="8"/>
        <rFont val="Arial"/>
        <family val="2"/>
      </rPr>
      <t xml:space="preserve"> la nature des informations à représenter</t>
    </r>
  </si>
  <si>
    <r>
      <t>La</t>
    </r>
    <r>
      <rPr>
        <b/>
        <sz val="8"/>
        <rFont val="Arial"/>
        <family val="2"/>
      </rPr>
      <t xml:space="preserve"> nomenclature</t>
    </r>
    <r>
      <rPr>
        <sz val="8"/>
        <rFont val="Arial"/>
        <family val="2"/>
      </rPr>
      <t xml:space="preserve"> complète, adaptée au sujet correctement localisée (croquis) </t>
    </r>
  </si>
  <si>
    <r>
      <t xml:space="preserve">Le document est présenté </t>
    </r>
    <r>
      <rPr>
        <sz val="9"/>
        <rFont val="Arial"/>
        <family val="2"/>
      </rPr>
      <t>(titre, nature, auteur, source, date) (P)</t>
    </r>
  </si>
  <si>
    <r>
      <t xml:space="preserve">Le contexte est précisé </t>
    </r>
    <r>
      <rPr>
        <sz val="9"/>
        <rFont val="Arial"/>
        <family val="2"/>
      </rPr>
      <t xml:space="preserve">  (C)  </t>
    </r>
  </si>
  <si>
    <r>
      <t xml:space="preserve">La problématique </t>
    </r>
    <r>
      <rPr>
        <sz val="9"/>
        <rFont val="Arial"/>
        <family val="2"/>
      </rPr>
      <t>suggérée par la consigne est annoncée (P)</t>
    </r>
  </si>
  <si>
    <r>
      <t xml:space="preserve">Le </t>
    </r>
    <r>
      <rPr>
        <b/>
        <sz val="9"/>
        <rFont val="Arial"/>
        <family val="2"/>
      </rPr>
      <t xml:space="preserve">plan </t>
    </r>
    <r>
      <rPr>
        <sz val="9"/>
        <rFont val="Arial"/>
        <family val="2"/>
      </rPr>
      <t>est annoncé en une phrase (PL)</t>
    </r>
  </si>
  <si>
    <r>
      <t xml:space="preserve">Mise en relation </t>
    </r>
    <r>
      <rPr>
        <sz val="9"/>
        <rFont val="Arial"/>
        <family val="2"/>
      </rPr>
      <t>des documents entre eux ®</t>
    </r>
  </si>
  <si>
    <r>
      <t>Des</t>
    </r>
    <r>
      <rPr>
        <b/>
        <sz val="9"/>
        <rFont val="Arial"/>
        <family val="2"/>
      </rPr>
      <t xml:space="preserve"> citation</t>
    </r>
    <r>
      <rPr>
        <sz val="9"/>
        <rFont val="Arial"/>
        <family val="2"/>
      </rPr>
      <t xml:space="preserve">s pertinentes </t>
    </r>
  </si>
  <si>
    <r>
      <t>Connaissances</t>
    </r>
    <r>
      <rPr>
        <sz val="9"/>
        <rFont val="Arial"/>
        <family val="2"/>
      </rPr>
      <t xml:space="preserve"> (nombre des arguments et précision)</t>
    </r>
  </si>
  <si>
    <r>
      <t>Mise en relation</t>
    </r>
    <r>
      <rPr>
        <sz val="9"/>
        <rFont val="Arial"/>
        <family val="2"/>
      </rPr>
      <t xml:space="preserve"> des connaissances avec le ou les documents</t>
    </r>
  </si>
  <si>
    <r>
      <t xml:space="preserve">Absence de </t>
    </r>
    <r>
      <rPr>
        <b/>
        <sz val="9"/>
        <rFont val="Arial"/>
        <family val="2"/>
      </rPr>
      <t xml:space="preserve">hors sujet </t>
    </r>
    <r>
      <rPr>
        <sz val="9"/>
        <rFont val="Arial"/>
        <family val="2"/>
      </rPr>
      <t xml:space="preserve"> (HS)</t>
    </r>
  </si>
  <si>
    <r>
      <t xml:space="preserve">Le document est présenté </t>
    </r>
    <r>
      <rPr>
        <sz val="9"/>
        <rFont val="Arial"/>
        <family val="2"/>
      </rPr>
      <t>(titre, nature , auteur, source, date) (P)</t>
    </r>
  </si>
  <si>
    <r>
      <t xml:space="preserve">Le(s) document(s)  est/sont présenté (s)  </t>
    </r>
    <r>
      <rPr>
        <sz val="9"/>
        <rFont val="Arial"/>
        <family val="2"/>
      </rPr>
      <t>(titre, nature, auteur, source, date) (P)</t>
    </r>
  </si>
  <si>
    <r>
      <t xml:space="preserve">Le document est présenté </t>
    </r>
    <r>
      <rPr>
        <sz val="9"/>
        <rFont val="Arial"/>
        <family val="2"/>
      </rPr>
      <t>(titre, nature evolution et répartition , auteur, source, date) (P)</t>
    </r>
  </si>
  <si>
    <r>
      <t>La</t>
    </r>
    <r>
      <rPr>
        <b/>
        <sz val="8"/>
        <rFont val="Arial"/>
        <family val="2"/>
      </rPr>
      <t xml:space="preserve"> nomenclature</t>
    </r>
    <r>
      <rPr>
        <sz val="8"/>
        <rFont val="Arial"/>
        <family val="2"/>
      </rPr>
      <t xml:space="preserve"> complète, adaptée au sujet correctement localisée.</t>
    </r>
  </si>
  <si>
    <r>
      <t xml:space="preserve">La </t>
    </r>
    <r>
      <rPr>
        <b/>
        <sz val="8"/>
        <rFont val="Arial"/>
        <family val="2"/>
      </rPr>
      <t>localisation</t>
    </r>
    <r>
      <rPr>
        <sz val="8"/>
        <rFont val="Arial"/>
        <family val="2"/>
      </rPr>
      <t xml:space="preserve"> des informations représentées est bonne </t>
    </r>
  </si>
  <si>
    <r>
      <t>La l</t>
    </r>
    <r>
      <rPr>
        <b/>
        <sz val="8"/>
        <rFont val="Arial"/>
        <family val="2"/>
      </rPr>
      <t>égende est renseignée et les informations sont rangées dans les bonnes rubriques</t>
    </r>
  </si>
  <si>
    <r>
      <t xml:space="preserve">Choix des </t>
    </r>
    <r>
      <rPr>
        <b/>
        <sz val="8"/>
        <rFont val="Arial"/>
        <family val="2"/>
      </rPr>
      <t>thèmes</t>
    </r>
    <r>
      <rPr>
        <sz val="8"/>
        <rFont val="Arial"/>
        <family val="2"/>
      </rPr>
      <t xml:space="preserve"> conforme au sujet et au contenu du texte (TH)</t>
    </r>
  </si>
  <si>
    <r>
      <t>Il n'y a</t>
    </r>
    <r>
      <rPr>
        <b/>
        <sz val="8"/>
        <rFont val="Arial"/>
        <family val="2"/>
      </rPr>
      <t xml:space="preserve"> pas de de hors sujet (HS)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</si>
</sst>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000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9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9.9"/>
      <color indexed="12"/>
      <name val="Calibri"/>
      <family val="2"/>
    </font>
    <font>
      <b/>
      <sz val="8"/>
      <color indexed="5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22"/>
      <name val="Wingdings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color indexed="13"/>
      <name val="Arial"/>
      <family val="2"/>
    </font>
    <font>
      <sz val="28"/>
      <name val="Wingdings"/>
      <family val="0"/>
    </font>
    <font>
      <u val="single"/>
      <sz val="8"/>
      <color indexed="8"/>
      <name val="Arial"/>
      <family val="2"/>
    </font>
    <font>
      <sz val="36"/>
      <name val="Wingdings"/>
      <family val="0"/>
    </font>
    <font>
      <sz val="10"/>
      <name val="Calibri"/>
      <family val="2"/>
    </font>
    <font>
      <sz val="9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u val="single"/>
      <sz val="9.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92D050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0" borderId="0" applyNumberFormat="0" applyBorder="0" applyAlignment="0" applyProtection="0"/>
    <xf numFmtId="9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39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34" borderId="11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33" borderId="12" xfId="0" applyNumberFormat="1" applyFont="1" applyFill="1" applyBorder="1" applyAlignment="1" applyProtection="1">
      <alignment horizontal="center" wrapText="1"/>
      <protection/>
    </xf>
    <xf numFmtId="0" fontId="3" fillId="34" borderId="12" xfId="0" applyNumberFormat="1" applyFont="1" applyFill="1" applyBorder="1" applyAlignment="1" applyProtection="1">
      <alignment horizontal="center" wrapText="1"/>
      <protection/>
    </xf>
    <xf numFmtId="0" fontId="4" fillId="34" borderId="13" xfId="0" applyFont="1" applyFill="1" applyBorder="1" applyAlignment="1">
      <alignment horizontal="center"/>
    </xf>
    <xf numFmtId="0" fontId="5" fillId="34" borderId="10" xfId="45" applyNumberForma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3" xfId="0" applyNumberFormat="1" applyFont="1" applyFill="1" applyBorder="1" applyAlignment="1" applyProtection="1">
      <alignment horizontal="left"/>
      <protection/>
    </xf>
    <xf numFmtId="0" fontId="4" fillId="34" borderId="10" xfId="0" applyNumberFormat="1" applyFont="1" applyFill="1" applyBorder="1" applyAlignment="1" applyProtection="1">
      <alignment horizontal="left"/>
      <protection/>
    </xf>
    <xf numFmtId="0" fontId="6" fillId="34" borderId="10" xfId="0" applyNumberFormat="1" applyFont="1" applyFill="1" applyBorder="1" applyAlignment="1" applyProtection="1">
      <alignment horizontal="left"/>
      <protection/>
    </xf>
    <xf numFmtId="0" fontId="6" fillId="34" borderId="12" xfId="0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5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/>
    </xf>
    <xf numFmtId="0" fontId="8" fillId="36" borderId="12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Border="1" applyAlignment="1">
      <alignment/>
    </xf>
    <xf numFmtId="164" fontId="9" fillId="0" borderId="12" xfId="46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4" fillId="37" borderId="11" xfId="0" applyNumberFormat="1" applyFont="1" applyFill="1" applyBorder="1" applyAlignment="1" applyProtection="1">
      <alignment horizontal="center" wrapText="1"/>
      <protection/>
    </xf>
    <xf numFmtId="0" fontId="4" fillId="37" borderId="13" xfId="0" applyFont="1" applyFill="1" applyBorder="1" applyAlignment="1">
      <alignment horizontal="center"/>
    </xf>
    <xf numFmtId="0" fontId="4" fillId="37" borderId="13" xfId="0" applyNumberFormat="1" applyFont="1" applyFill="1" applyBorder="1" applyAlignment="1" applyProtection="1">
      <alignment horizontal="left"/>
      <protection/>
    </xf>
    <xf numFmtId="0" fontId="4" fillId="37" borderId="10" xfId="0" applyNumberFormat="1" applyFont="1" applyFill="1" applyBorder="1" applyAlignment="1" applyProtection="1">
      <alignment horizontal="left"/>
      <protection/>
    </xf>
    <xf numFmtId="0" fontId="13" fillId="38" borderId="11" xfId="0" applyNumberFormat="1" applyFont="1" applyFill="1" applyBorder="1" applyAlignment="1" applyProtection="1">
      <alignment horizontal="center" wrapText="1"/>
      <protection/>
    </xf>
    <xf numFmtId="0" fontId="14" fillId="38" borderId="12" xfId="0" applyNumberFormat="1" applyFont="1" applyFill="1" applyBorder="1" applyAlignment="1" applyProtection="1">
      <alignment horizontal="center" wrapText="1"/>
      <protection/>
    </xf>
    <xf numFmtId="0" fontId="14" fillId="38" borderId="12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>
      <alignment horizontal="center"/>
      <protection/>
    </xf>
    <xf numFmtId="0" fontId="14" fillId="33" borderId="12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5" fillId="33" borderId="17" xfId="45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16" fillId="0" borderId="10" xfId="0" applyNumberFormat="1" applyFont="1" applyFill="1" applyBorder="1" applyAlignment="1" applyProtection="1">
      <alignment horizontal="left" wrapText="1"/>
      <protection/>
    </xf>
    <xf numFmtId="0" fontId="14" fillId="39" borderId="12" xfId="0" applyNumberFormat="1" applyFont="1" applyFill="1" applyBorder="1" applyAlignment="1" applyProtection="1">
      <alignment horizontal="center"/>
      <protection/>
    </xf>
    <xf numFmtId="0" fontId="7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17" fillId="38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40" borderId="12" xfId="0" applyNumberFormat="1" applyFont="1" applyFill="1" applyBorder="1" applyAlignment="1" applyProtection="1">
      <alignment horizontal="center"/>
      <protection/>
    </xf>
    <xf numFmtId="0" fontId="13" fillId="38" borderId="13" xfId="0" applyNumberFormat="1" applyFont="1" applyFill="1" applyBorder="1" applyAlignment="1" applyProtection="1">
      <alignment/>
      <protection/>
    </xf>
    <xf numFmtId="0" fontId="14" fillId="38" borderId="10" xfId="0" applyNumberFormat="1" applyFont="1" applyFill="1" applyBorder="1" applyAlignment="1" applyProtection="1">
      <alignment/>
      <protection/>
    </xf>
    <xf numFmtId="0" fontId="7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shrinkToFit="1"/>
    </xf>
    <xf numFmtId="0" fontId="14" fillId="38" borderId="10" xfId="0" applyNumberFormat="1" applyFont="1" applyFill="1" applyBorder="1" applyAlignment="1" applyProtection="1">
      <alignment horizontal="center"/>
      <protection/>
    </xf>
    <xf numFmtId="0" fontId="7" fillId="38" borderId="10" xfId="0" applyFont="1" applyFill="1" applyBorder="1" applyAlignment="1">
      <alignment/>
    </xf>
    <xf numFmtId="0" fontId="14" fillId="38" borderId="19" xfId="0" applyNumberFormat="1" applyFont="1" applyFill="1" applyBorder="1" applyAlignment="1" applyProtection="1">
      <alignment horizontal="center"/>
      <protection/>
    </xf>
    <xf numFmtId="0" fontId="2" fillId="38" borderId="13" xfId="0" applyFont="1" applyFill="1" applyBorder="1" applyAlignment="1">
      <alignment/>
    </xf>
    <xf numFmtId="0" fontId="0" fillId="38" borderId="10" xfId="0" applyFill="1" applyBorder="1" applyAlignment="1">
      <alignment/>
    </xf>
    <xf numFmtId="0" fontId="14" fillId="38" borderId="20" xfId="0" applyNumberFormat="1" applyFont="1" applyFill="1" applyBorder="1" applyAlignment="1" applyProtection="1">
      <alignment/>
      <protection/>
    </xf>
    <xf numFmtId="0" fontId="14" fillId="38" borderId="21" xfId="0" applyNumberFormat="1" applyFont="1" applyFill="1" applyBorder="1" applyAlignment="1" applyProtection="1">
      <alignment horizontal="center" wrapText="1"/>
      <protection/>
    </xf>
    <xf numFmtId="0" fontId="7" fillId="38" borderId="21" xfId="0" applyFont="1" applyFill="1" applyBorder="1" applyAlignment="1">
      <alignment horizontal="center"/>
    </xf>
    <xf numFmtId="0" fontId="14" fillId="38" borderId="19" xfId="0" applyNumberFormat="1" applyFont="1" applyFill="1" applyBorder="1" applyAlignment="1" applyProtection="1">
      <alignment horizontal="center" wrapText="1"/>
      <protection/>
    </xf>
    <xf numFmtId="0" fontId="3" fillId="33" borderId="13" xfId="0" applyFont="1" applyFill="1" applyBorder="1" applyAlignment="1">
      <alignment/>
    </xf>
    <xf numFmtId="0" fontId="14" fillId="33" borderId="10" xfId="0" applyNumberFormat="1" applyFont="1" applyFill="1" applyBorder="1" applyAlignment="1" applyProtection="1">
      <alignment/>
      <protection/>
    </xf>
    <xf numFmtId="0" fontId="14" fillId="33" borderId="10" xfId="0" applyNumberFormat="1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>
      <alignment horizontal="center"/>
    </xf>
    <xf numFmtId="0" fontId="14" fillId="33" borderId="19" xfId="0" applyNumberFormat="1" applyFont="1" applyFill="1" applyBorder="1" applyAlignment="1" applyProtection="1">
      <alignment horizontal="center" wrapText="1"/>
      <protection/>
    </xf>
    <xf numFmtId="0" fontId="3" fillId="33" borderId="13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7" fillId="33" borderId="13" xfId="0" applyNumberFormat="1" applyFont="1" applyFill="1" applyBorder="1" applyAlignment="1" applyProtection="1">
      <alignment wrapText="1"/>
      <protection/>
    </xf>
    <xf numFmtId="0" fontId="19" fillId="33" borderId="10" xfId="0" applyNumberFormat="1" applyFont="1" applyFill="1" applyBorder="1" applyAlignment="1" applyProtection="1">
      <alignment horizontal="center" wrapText="1"/>
      <protection/>
    </xf>
    <xf numFmtId="0" fontId="16" fillId="0" borderId="10" xfId="0" applyFont="1" applyBorder="1" applyAlignment="1">
      <alignment horizontal="center"/>
    </xf>
    <xf numFmtId="0" fontId="14" fillId="33" borderId="12" xfId="0" applyNumberFormat="1" applyFont="1" applyFill="1" applyBorder="1" applyAlignment="1" applyProtection="1">
      <alignment horizontal="center" wrapText="1"/>
      <protection/>
    </xf>
    <xf numFmtId="0" fontId="13" fillId="40" borderId="13" xfId="0" applyNumberFormat="1" applyFont="1" applyFill="1" applyBorder="1" applyAlignment="1" applyProtection="1">
      <alignment horizontal="left"/>
      <protection/>
    </xf>
    <xf numFmtId="0" fontId="14" fillId="40" borderId="12" xfId="0" applyNumberFormat="1" applyFont="1" applyFill="1" applyBorder="1" applyAlignment="1" applyProtection="1">
      <alignment horizontal="center" wrapText="1"/>
      <protection/>
    </xf>
    <xf numFmtId="0" fontId="13" fillId="40" borderId="10" xfId="0" applyNumberFormat="1" applyFont="1" applyFill="1" applyBorder="1" applyAlignment="1" applyProtection="1">
      <alignment horizontal="left"/>
      <protection/>
    </xf>
    <xf numFmtId="0" fontId="20" fillId="40" borderId="12" xfId="0" applyNumberFormat="1" applyFont="1" applyFill="1" applyBorder="1" applyAlignment="1" applyProtection="1">
      <alignment horizontal="center" wrapText="1"/>
      <protection/>
    </xf>
    <xf numFmtId="0" fontId="13" fillId="40" borderId="12" xfId="0" applyNumberFormat="1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>
      <alignment/>
    </xf>
    <xf numFmtId="0" fontId="7" fillId="38" borderId="23" xfId="0" applyFont="1" applyFill="1" applyBorder="1" applyAlignment="1">
      <alignment/>
    </xf>
    <xf numFmtId="0" fontId="7" fillId="38" borderId="24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15" fillId="33" borderId="25" xfId="0" applyFont="1" applyFill="1" applyBorder="1" applyAlignment="1">
      <alignment/>
    </xf>
    <xf numFmtId="0" fontId="3" fillId="0" borderId="26" xfId="0" applyFont="1" applyBorder="1" applyAlignment="1">
      <alignment/>
    </xf>
    <xf numFmtId="0" fontId="13" fillId="41" borderId="11" xfId="0" applyNumberFormat="1" applyFont="1" applyFill="1" applyBorder="1" applyAlignment="1" applyProtection="1">
      <alignment horizontal="center" wrapText="1"/>
      <protection/>
    </xf>
    <xf numFmtId="0" fontId="13" fillId="41" borderId="13" xfId="0" applyNumberFormat="1" applyFont="1" applyFill="1" applyBorder="1" applyAlignment="1" applyProtection="1">
      <alignment/>
      <protection/>
    </xf>
    <xf numFmtId="0" fontId="4" fillId="42" borderId="11" xfId="0" applyFont="1" applyFill="1" applyBorder="1" applyAlignment="1">
      <alignment vertical="center" wrapText="1" shrinkToFit="1"/>
    </xf>
    <xf numFmtId="0" fontId="3" fillId="0" borderId="13" xfId="0" applyFont="1" applyBorder="1" applyAlignment="1">
      <alignment wrapText="1" shrinkToFit="1"/>
    </xf>
    <xf numFmtId="0" fontId="3" fillId="0" borderId="10" xfId="0" applyFont="1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3" fillId="33" borderId="10" xfId="0" applyFont="1" applyFill="1" applyBorder="1" applyAlignment="1">
      <alignment shrinkToFit="1"/>
    </xf>
    <xf numFmtId="0" fontId="3" fillId="33" borderId="12" xfId="0" applyFont="1" applyFill="1" applyBorder="1" applyAlignment="1">
      <alignment horizontal="center" shrinkToFit="1"/>
    </xf>
    <xf numFmtId="0" fontId="22" fillId="33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10" fillId="33" borderId="10" xfId="0" applyFont="1" applyFill="1" applyBorder="1" applyAlignment="1">
      <alignment shrinkToFit="1"/>
    </xf>
    <xf numFmtId="0" fontId="0" fillId="0" borderId="12" xfId="0" applyBorder="1" applyAlignment="1">
      <alignment/>
    </xf>
    <xf numFmtId="0" fontId="2" fillId="33" borderId="15" xfId="0" applyFont="1" applyFill="1" applyBorder="1" applyAlignment="1">
      <alignment/>
    </xf>
    <xf numFmtId="0" fontId="3" fillId="43" borderId="12" xfId="0" applyFont="1" applyFill="1" applyBorder="1" applyAlignment="1">
      <alignment horizontal="center" shrinkToFit="1"/>
    </xf>
    <xf numFmtId="0" fontId="22" fillId="33" borderId="15" xfId="0" applyFont="1" applyFill="1" applyBorder="1" applyAlignment="1">
      <alignment/>
    </xf>
    <xf numFmtId="0" fontId="3" fillId="0" borderId="13" xfId="0" applyFont="1" applyBorder="1" applyAlignment="1">
      <alignment shrinkToFit="1"/>
    </xf>
    <xf numFmtId="0" fontId="3" fillId="33" borderId="13" xfId="0" applyFont="1" applyFill="1" applyBorder="1" applyAlignment="1">
      <alignment shrinkToFit="1"/>
    </xf>
    <xf numFmtId="0" fontId="10" fillId="33" borderId="13" xfId="0" applyFont="1" applyFill="1" applyBorder="1" applyAlignment="1">
      <alignment shrinkToFit="1"/>
    </xf>
    <xf numFmtId="0" fontId="4" fillId="33" borderId="10" xfId="0" applyFont="1" applyFill="1" applyBorder="1" applyAlignment="1">
      <alignment shrinkToFit="1"/>
    </xf>
    <xf numFmtId="0" fontId="10" fillId="33" borderId="12" xfId="0" applyFont="1" applyFill="1" applyBorder="1" applyAlignment="1">
      <alignment horizontal="center" shrinkToFit="1"/>
    </xf>
    <xf numFmtId="0" fontId="10" fillId="42" borderId="12" xfId="0" applyNumberFormat="1" applyFont="1" applyFill="1" applyBorder="1" applyAlignment="1" applyProtection="1">
      <alignment horizontal="center" shrinkToFit="1"/>
      <protection/>
    </xf>
    <xf numFmtId="0" fontId="2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23" fillId="0" borderId="12" xfId="0" applyFont="1" applyBorder="1" applyAlignment="1">
      <alignment horizontal="center"/>
    </xf>
    <xf numFmtId="0" fontId="10" fillId="33" borderId="25" xfId="0" applyFont="1" applyFill="1" applyBorder="1" applyAlignment="1">
      <alignment/>
    </xf>
    <xf numFmtId="0" fontId="4" fillId="44" borderId="11" xfId="0" applyFont="1" applyFill="1" applyBorder="1" applyAlignment="1">
      <alignment vertical="center" wrapText="1" shrinkToFit="1"/>
    </xf>
    <xf numFmtId="0" fontId="10" fillId="44" borderId="12" xfId="0" applyNumberFormat="1" applyFont="1" applyFill="1" applyBorder="1" applyAlignment="1" applyProtection="1">
      <alignment horizontal="center" shrinkToFit="1"/>
      <protection/>
    </xf>
    <xf numFmtId="0" fontId="26" fillId="35" borderId="10" xfId="0" applyFont="1" applyFill="1" applyBorder="1" applyAlignment="1">
      <alignment horizontal="left"/>
    </xf>
    <xf numFmtId="0" fontId="27" fillId="35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8" fillId="45" borderId="27" xfId="0" applyFont="1" applyFill="1" applyBorder="1" applyAlignment="1">
      <alignment/>
    </xf>
    <xf numFmtId="0" fontId="28" fillId="45" borderId="28" xfId="0" applyFont="1" applyFill="1" applyBorder="1" applyAlignment="1">
      <alignment/>
    </xf>
    <xf numFmtId="0" fontId="2" fillId="45" borderId="28" xfId="0" applyFont="1" applyFill="1" applyBorder="1" applyAlignment="1">
      <alignment/>
    </xf>
    <xf numFmtId="0" fontId="2" fillId="45" borderId="11" xfId="0" applyFont="1" applyFill="1" applyBorder="1" applyAlignment="1">
      <alignment/>
    </xf>
    <xf numFmtId="0" fontId="2" fillId="0" borderId="25" xfId="0" applyFont="1" applyBorder="1" applyAlignment="1">
      <alignment/>
    </xf>
    <xf numFmtId="0" fontId="4" fillId="37" borderId="29" xfId="0" applyNumberFormat="1" applyFont="1" applyFill="1" applyBorder="1" applyAlignment="1" applyProtection="1">
      <alignment horizontal="center" wrapText="1"/>
      <protection/>
    </xf>
    <xf numFmtId="0" fontId="4" fillId="34" borderId="30" xfId="0" applyNumberFormat="1" applyFont="1" applyFill="1" applyBorder="1" applyAlignment="1" applyProtection="1">
      <alignment horizontal="center" wrapText="1"/>
      <protection/>
    </xf>
    <xf numFmtId="0" fontId="4" fillId="34" borderId="31" xfId="0" applyFont="1" applyFill="1" applyBorder="1" applyAlignment="1">
      <alignment horizontal="center"/>
    </xf>
    <xf numFmtId="0" fontId="4" fillId="34" borderId="31" xfId="0" applyNumberFormat="1" applyFont="1" applyFill="1" applyBorder="1" applyAlignment="1" applyProtection="1">
      <alignment horizontal="left"/>
      <protection/>
    </xf>
    <xf numFmtId="0" fontId="8" fillId="36" borderId="32" xfId="0" applyNumberFormat="1" applyFont="1" applyFill="1" applyBorder="1" applyAlignment="1" applyProtection="1">
      <alignment horizontal="center" wrapText="1"/>
      <protection/>
    </xf>
    <xf numFmtId="0" fontId="11" fillId="0" borderId="32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27" fillId="0" borderId="10" xfId="0" applyFont="1" applyBorder="1" applyAlignment="1">
      <alignment/>
    </xf>
    <xf numFmtId="0" fontId="27" fillId="33" borderId="10" xfId="0" applyFont="1" applyFill="1" applyBorder="1" applyAlignment="1">
      <alignment/>
    </xf>
    <xf numFmtId="0" fontId="26" fillId="35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10" fillId="42" borderId="12" xfId="0" applyFont="1" applyFill="1" applyBorder="1" applyAlignment="1">
      <alignment/>
    </xf>
    <xf numFmtId="0" fontId="10" fillId="0" borderId="13" xfId="0" applyFont="1" applyBorder="1" applyAlignment="1">
      <alignment wrapText="1" shrinkToFit="1"/>
    </xf>
    <xf numFmtId="0" fontId="10" fillId="0" borderId="10" xfId="0" applyFont="1" applyBorder="1" applyAlignment="1">
      <alignment shrinkToFit="1"/>
    </xf>
    <xf numFmtId="0" fontId="10" fillId="0" borderId="12" xfId="0" applyFont="1" applyBorder="1" applyAlignment="1">
      <alignment horizontal="center" shrinkToFit="1"/>
    </xf>
    <xf numFmtId="0" fontId="27" fillId="0" borderId="13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29" fillId="33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27" fillId="0" borderId="12" xfId="0" applyFont="1" applyBorder="1" applyAlignment="1">
      <alignment/>
    </xf>
    <xf numFmtId="0" fontId="10" fillId="43" borderId="12" xfId="0" applyFont="1" applyFill="1" applyBorder="1" applyAlignment="1">
      <alignment horizontal="center" shrinkToFit="1"/>
    </xf>
    <xf numFmtId="0" fontId="1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Font="1" applyBorder="1" applyAlignment="1">
      <alignment shrinkToFit="1"/>
    </xf>
    <xf numFmtId="0" fontId="4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16" xfId="0" applyFont="1" applyBorder="1" applyAlignment="1">
      <alignment/>
    </xf>
    <xf numFmtId="0" fontId="10" fillId="44" borderId="12" xfId="0" applyFont="1" applyFill="1" applyBorder="1" applyAlignment="1">
      <alignment/>
    </xf>
    <xf numFmtId="0" fontId="18" fillId="38" borderId="12" xfId="0" applyNumberFormat="1" applyFont="1" applyFill="1" applyBorder="1" applyAlignment="1" applyProtection="1">
      <alignment horizontal="center" wrapText="1"/>
      <protection/>
    </xf>
    <xf numFmtId="0" fontId="18" fillId="38" borderId="12" xfId="0" applyNumberFormat="1" applyFont="1" applyFill="1" applyBorder="1" applyAlignment="1" applyProtection="1">
      <alignment horizontal="center"/>
      <protection/>
    </xf>
    <xf numFmtId="0" fontId="18" fillId="33" borderId="12" xfId="0" applyNumberFormat="1" applyFont="1" applyFill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center" wrapText="1"/>
      <protection/>
    </xf>
    <xf numFmtId="0" fontId="30" fillId="33" borderId="17" xfId="45" applyNumberFormat="1" applyFont="1" applyFill="1" applyBorder="1" applyAlignment="1" applyProtection="1">
      <alignment horizontal="left"/>
      <protection/>
    </xf>
    <xf numFmtId="0" fontId="15" fillId="0" borderId="10" xfId="0" applyNumberFormat="1" applyFont="1" applyFill="1" applyBorder="1" applyAlignment="1" applyProtection="1">
      <alignment horizontal="left" wrapText="1"/>
      <protection/>
    </xf>
    <xf numFmtId="0" fontId="18" fillId="39" borderId="12" xfId="0" applyNumberFormat="1" applyFont="1" applyFill="1" applyBorder="1" applyAlignment="1" applyProtection="1">
      <alignment horizontal="center"/>
      <protection/>
    </xf>
    <xf numFmtId="0" fontId="15" fillId="0" borderId="12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31" fillId="38" borderId="12" xfId="0" applyNumberFormat="1" applyFont="1" applyFill="1" applyBorder="1" applyAlignment="1" applyProtection="1">
      <alignment horizontal="center"/>
      <protection/>
    </xf>
    <xf numFmtId="0" fontId="18" fillId="38" borderId="10" xfId="0" applyNumberFormat="1" applyFont="1" applyFill="1" applyBorder="1" applyAlignment="1" applyProtection="1">
      <alignment/>
      <protection/>
    </xf>
    <xf numFmtId="0" fontId="15" fillId="38" borderId="10" xfId="0" applyFont="1" applyFill="1" applyBorder="1" applyAlignment="1">
      <alignment horizontal="center" wrapText="1"/>
    </xf>
    <xf numFmtId="0" fontId="10" fillId="38" borderId="10" xfId="0" applyFont="1" applyFill="1" applyBorder="1" applyAlignment="1">
      <alignment shrinkToFit="1"/>
    </xf>
    <xf numFmtId="0" fontId="18" fillId="38" borderId="10" xfId="0" applyNumberFormat="1" applyFont="1" applyFill="1" applyBorder="1" applyAlignment="1" applyProtection="1">
      <alignment horizontal="center"/>
      <protection/>
    </xf>
    <xf numFmtId="0" fontId="15" fillId="38" borderId="10" xfId="0" applyFont="1" applyFill="1" applyBorder="1" applyAlignment="1">
      <alignment/>
    </xf>
    <xf numFmtId="0" fontId="18" fillId="38" borderId="19" xfId="0" applyNumberFormat="1" applyFont="1" applyFill="1" applyBorder="1" applyAlignment="1" applyProtection="1">
      <alignment horizontal="center"/>
      <protection/>
    </xf>
    <xf numFmtId="0" fontId="4" fillId="38" borderId="13" xfId="0" applyFont="1" applyFill="1" applyBorder="1" applyAlignment="1">
      <alignment/>
    </xf>
    <xf numFmtId="0" fontId="27" fillId="38" borderId="10" xfId="0" applyFont="1" applyFill="1" applyBorder="1" applyAlignment="1">
      <alignment/>
    </xf>
    <xf numFmtId="0" fontId="18" fillId="38" borderId="20" xfId="0" applyNumberFormat="1" applyFont="1" applyFill="1" applyBorder="1" applyAlignment="1" applyProtection="1">
      <alignment/>
      <protection/>
    </xf>
    <xf numFmtId="0" fontId="18" fillId="38" borderId="21" xfId="0" applyNumberFormat="1" applyFont="1" applyFill="1" applyBorder="1" applyAlignment="1" applyProtection="1">
      <alignment horizontal="center" wrapText="1"/>
      <protection/>
    </xf>
    <xf numFmtId="0" fontId="15" fillId="38" borderId="21" xfId="0" applyFont="1" applyFill="1" applyBorder="1" applyAlignment="1">
      <alignment horizontal="center"/>
    </xf>
    <xf numFmtId="0" fontId="18" fillId="38" borderId="19" xfId="0" applyNumberFormat="1" applyFont="1" applyFill="1" applyBorder="1" applyAlignment="1" applyProtection="1">
      <alignment horizontal="center" wrapText="1"/>
      <protection/>
    </xf>
    <xf numFmtId="0" fontId="18" fillId="33" borderId="10" xfId="0" applyNumberFormat="1" applyFont="1" applyFill="1" applyBorder="1" applyAlignment="1" applyProtection="1">
      <alignment/>
      <protection/>
    </xf>
    <xf numFmtId="0" fontId="18" fillId="33" borderId="10" xfId="0" applyNumberFormat="1" applyFont="1" applyFill="1" applyBorder="1" applyAlignment="1" applyProtection="1">
      <alignment horizontal="center" wrapText="1"/>
      <protection/>
    </xf>
    <xf numFmtId="0" fontId="15" fillId="33" borderId="10" xfId="0" applyFont="1" applyFill="1" applyBorder="1" applyAlignment="1">
      <alignment horizontal="center"/>
    </xf>
    <xf numFmtId="0" fontId="18" fillId="33" borderId="19" xfId="0" applyNumberFormat="1" applyFont="1" applyFill="1" applyBorder="1" applyAlignment="1" applyProtection="1">
      <alignment horizontal="center" wrapText="1"/>
      <protection/>
    </xf>
    <xf numFmtId="0" fontId="10" fillId="33" borderId="13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5" fillId="33" borderId="13" xfId="0" applyNumberFormat="1" applyFont="1" applyFill="1" applyBorder="1" applyAlignment="1" applyProtection="1">
      <alignment wrapText="1"/>
      <protection/>
    </xf>
    <xf numFmtId="0" fontId="15" fillId="0" borderId="10" xfId="0" applyFont="1" applyBorder="1" applyAlignment="1">
      <alignment horizontal="center"/>
    </xf>
    <xf numFmtId="0" fontId="18" fillId="33" borderId="12" xfId="0" applyNumberFormat="1" applyFont="1" applyFill="1" applyBorder="1" applyAlignment="1" applyProtection="1">
      <alignment horizontal="center" wrapText="1"/>
      <protection/>
    </xf>
    <xf numFmtId="0" fontId="18" fillId="40" borderId="12" xfId="0" applyNumberFormat="1" applyFont="1" applyFill="1" applyBorder="1" applyAlignment="1" applyProtection="1">
      <alignment horizontal="center" wrapText="1"/>
      <protection/>
    </xf>
    <xf numFmtId="0" fontId="13" fillId="38" borderId="22" xfId="0" applyFont="1" applyFill="1" applyBorder="1" applyAlignment="1">
      <alignment/>
    </xf>
    <xf numFmtId="0" fontId="15" fillId="38" borderId="23" xfId="0" applyFont="1" applyFill="1" applyBorder="1" applyAlignment="1">
      <alignment/>
    </xf>
    <xf numFmtId="0" fontId="15" fillId="38" borderId="24" xfId="0" applyFont="1" applyFill="1" applyBorder="1" applyAlignment="1">
      <alignment/>
    </xf>
    <xf numFmtId="0" fontId="18" fillId="41" borderId="12" xfId="0" applyNumberFormat="1" applyFont="1" applyFill="1" applyBorder="1" applyAlignment="1" applyProtection="1">
      <alignment horizontal="center" wrapText="1"/>
      <protection/>
    </xf>
    <xf numFmtId="0" fontId="18" fillId="41" borderId="12" xfId="0" applyNumberFormat="1" applyFont="1" applyFill="1" applyBorder="1" applyAlignment="1" applyProtection="1">
      <alignment horizontal="center"/>
      <protection/>
    </xf>
    <xf numFmtId="0" fontId="31" fillId="41" borderId="12" xfId="0" applyNumberFormat="1" applyFont="1" applyFill="1" applyBorder="1" applyAlignment="1" applyProtection="1">
      <alignment horizontal="center"/>
      <protection/>
    </xf>
    <xf numFmtId="0" fontId="18" fillId="41" borderId="10" xfId="0" applyNumberFormat="1" applyFont="1" applyFill="1" applyBorder="1" applyAlignment="1" applyProtection="1">
      <alignment/>
      <protection/>
    </xf>
    <xf numFmtId="0" fontId="15" fillId="41" borderId="10" xfId="0" applyFont="1" applyFill="1" applyBorder="1" applyAlignment="1">
      <alignment horizontal="center" wrapText="1"/>
    </xf>
    <xf numFmtId="0" fontId="10" fillId="41" borderId="10" xfId="0" applyFont="1" applyFill="1" applyBorder="1" applyAlignment="1">
      <alignment shrinkToFit="1"/>
    </xf>
    <xf numFmtId="0" fontId="18" fillId="41" borderId="10" xfId="0" applyNumberFormat="1" applyFont="1" applyFill="1" applyBorder="1" applyAlignment="1" applyProtection="1">
      <alignment horizontal="center"/>
      <protection/>
    </xf>
    <xf numFmtId="0" fontId="15" fillId="41" borderId="10" xfId="0" applyFont="1" applyFill="1" applyBorder="1" applyAlignment="1">
      <alignment/>
    </xf>
    <xf numFmtId="0" fontId="18" fillId="41" borderId="19" xfId="0" applyNumberFormat="1" applyFont="1" applyFill="1" applyBorder="1" applyAlignment="1" applyProtection="1">
      <alignment horizontal="center"/>
      <protection/>
    </xf>
    <xf numFmtId="0" fontId="4" fillId="41" borderId="13" xfId="0" applyFont="1" applyFill="1" applyBorder="1" applyAlignment="1">
      <alignment/>
    </xf>
    <xf numFmtId="0" fontId="27" fillId="41" borderId="10" xfId="0" applyFont="1" applyFill="1" applyBorder="1" applyAlignment="1">
      <alignment/>
    </xf>
    <xf numFmtId="0" fontId="18" fillId="41" borderId="20" xfId="0" applyNumberFormat="1" applyFont="1" applyFill="1" applyBorder="1" applyAlignment="1" applyProtection="1">
      <alignment/>
      <protection/>
    </xf>
    <xf numFmtId="0" fontId="18" fillId="41" borderId="21" xfId="0" applyNumberFormat="1" applyFont="1" applyFill="1" applyBorder="1" applyAlignment="1" applyProtection="1">
      <alignment horizontal="center" wrapText="1"/>
      <protection/>
    </xf>
    <xf numFmtId="0" fontId="15" fillId="41" borderId="21" xfId="0" applyFont="1" applyFill="1" applyBorder="1" applyAlignment="1">
      <alignment horizontal="center"/>
    </xf>
    <xf numFmtId="0" fontId="18" fillId="41" borderId="19" xfId="0" applyNumberFormat="1" applyFont="1" applyFill="1" applyBorder="1" applyAlignment="1" applyProtection="1">
      <alignment horizontal="center" wrapText="1"/>
      <protection/>
    </xf>
    <xf numFmtId="0" fontId="13" fillId="41" borderId="22" xfId="0" applyFont="1" applyFill="1" applyBorder="1" applyAlignment="1">
      <alignment/>
    </xf>
    <xf numFmtId="0" fontId="15" fillId="41" borderId="23" xfId="0" applyFont="1" applyFill="1" applyBorder="1" applyAlignment="1">
      <alignment/>
    </xf>
    <xf numFmtId="0" fontId="15" fillId="41" borderId="24" xfId="0" applyFont="1" applyFill="1" applyBorder="1" applyAlignment="1">
      <alignment/>
    </xf>
    <xf numFmtId="0" fontId="4" fillId="46" borderId="13" xfId="0" applyFont="1" applyFill="1" applyBorder="1" applyAlignment="1">
      <alignment/>
    </xf>
    <xf numFmtId="0" fontId="18" fillId="46" borderId="10" xfId="0" applyNumberFormat="1" applyFont="1" applyFill="1" applyBorder="1" applyAlignment="1" applyProtection="1">
      <alignment/>
      <protection/>
    </xf>
    <xf numFmtId="0" fontId="18" fillId="46" borderId="10" xfId="0" applyNumberFormat="1" applyFont="1" applyFill="1" applyBorder="1" applyAlignment="1" applyProtection="1">
      <alignment horizontal="center" wrapText="1"/>
      <protection/>
    </xf>
    <xf numFmtId="0" fontId="15" fillId="46" borderId="10" xfId="0" applyFont="1" applyFill="1" applyBorder="1" applyAlignment="1">
      <alignment horizontal="center"/>
    </xf>
    <xf numFmtId="0" fontId="10" fillId="46" borderId="13" xfId="0" applyFont="1" applyFill="1" applyBorder="1" applyAlignment="1">
      <alignment wrapText="1"/>
    </xf>
    <xf numFmtId="0" fontId="10" fillId="46" borderId="10" xfId="0" applyFont="1" applyFill="1" applyBorder="1" applyAlignment="1">
      <alignment wrapText="1"/>
    </xf>
    <xf numFmtId="165" fontId="10" fillId="46" borderId="13" xfId="0" applyNumberFormat="1" applyFont="1" applyFill="1" applyBorder="1" applyAlignment="1">
      <alignment wrapText="1"/>
    </xf>
    <xf numFmtId="0" fontId="27" fillId="46" borderId="10" xfId="0" applyFont="1" applyFill="1" applyBorder="1" applyAlignment="1">
      <alignment/>
    </xf>
    <xf numFmtId="0" fontId="4" fillId="46" borderId="13" xfId="0" applyFont="1" applyFill="1" applyBorder="1" applyAlignment="1">
      <alignment wrapText="1"/>
    </xf>
    <xf numFmtId="0" fontId="27" fillId="47" borderId="0" xfId="0" applyFont="1" applyFill="1" applyAlignment="1">
      <alignment/>
    </xf>
    <xf numFmtId="0" fontId="10" fillId="33" borderId="12" xfId="0" applyNumberFormat="1" applyFont="1" applyFill="1" applyBorder="1" applyAlignment="1" applyProtection="1">
      <alignment horizontal="center" wrapText="1"/>
      <protection/>
    </xf>
    <xf numFmtId="0" fontId="10" fillId="34" borderId="12" xfId="0" applyNumberFormat="1" applyFont="1" applyFill="1" applyBorder="1" applyAlignment="1" applyProtection="1">
      <alignment horizontal="center" wrapText="1"/>
      <protection/>
    </xf>
    <xf numFmtId="0" fontId="30" fillId="34" borderId="10" xfId="45" applyNumberFormat="1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/>
    </xf>
    <xf numFmtId="0" fontId="4" fillId="34" borderId="12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7" fillId="0" borderId="0" xfId="0" applyFont="1" applyAlignment="1">
      <alignment/>
    </xf>
    <xf numFmtId="0" fontId="10" fillId="33" borderId="14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5" borderId="12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Border="1" applyAlignment="1">
      <alignment horizontal="center" vertical="center"/>
    </xf>
    <xf numFmtId="164" fontId="10" fillId="0" borderId="12" xfId="46" applyFont="1" applyFill="1" applyBorder="1" applyAlignment="1" applyProtection="1">
      <alignment horizontal="center" wrapText="1"/>
      <protection/>
    </xf>
    <xf numFmtId="0" fontId="10" fillId="37" borderId="12" xfId="0" applyNumberFormat="1" applyFont="1" applyFill="1" applyBorder="1" applyAlignment="1" applyProtection="1">
      <alignment horizontal="center" wrapText="1"/>
      <protection/>
    </xf>
    <xf numFmtId="0" fontId="30" fillId="37" borderId="10" xfId="45" applyNumberFormat="1" applyFont="1" applyFill="1" applyBorder="1" applyAlignment="1" applyProtection="1">
      <alignment horizontal="left"/>
      <protection/>
    </xf>
    <xf numFmtId="0" fontId="10" fillId="37" borderId="10" xfId="0" applyFont="1" applyFill="1" applyBorder="1" applyAlignment="1">
      <alignment/>
    </xf>
    <xf numFmtId="0" fontId="4" fillId="37" borderId="12" xfId="0" applyNumberFormat="1" applyFont="1" applyFill="1" applyBorder="1" applyAlignment="1" applyProtection="1">
      <alignment horizontal="center"/>
      <protection/>
    </xf>
    <xf numFmtId="0" fontId="10" fillId="0" borderId="32" xfId="0" applyNumberFormat="1" applyFont="1" applyFill="1" applyBorder="1" applyAlignment="1" applyProtection="1">
      <alignment horizontal="center" wrapText="1"/>
      <protection/>
    </xf>
    <xf numFmtId="0" fontId="10" fillId="33" borderId="32" xfId="0" applyNumberFormat="1" applyFont="1" applyFill="1" applyBorder="1" applyAlignment="1" applyProtection="1">
      <alignment horizontal="center" wrapText="1"/>
      <protection/>
    </xf>
    <xf numFmtId="0" fontId="10" fillId="34" borderId="32" xfId="0" applyNumberFormat="1" applyFont="1" applyFill="1" applyBorder="1" applyAlignment="1" applyProtection="1">
      <alignment horizontal="center" wrapText="1"/>
      <protection/>
    </xf>
    <xf numFmtId="0" fontId="4" fillId="34" borderId="32" xfId="0" applyNumberFormat="1" applyFont="1" applyFill="1" applyBorder="1" applyAlignment="1" applyProtection="1">
      <alignment horizontal="center"/>
      <protection/>
    </xf>
    <xf numFmtId="0" fontId="10" fillId="46" borderId="10" xfId="0" applyFont="1" applyFill="1" applyBorder="1" applyAlignment="1">
      <alignment/>
    </xf>
    <xf numFmtId="0" fontId="10" fillId="46" borderId="32" xfId="0" applyFont="1" applyFill="1" applyBorder="1" applyAlignment="1">
      <alignment horizontal="center"/>
    </xf>
    <xf numFmtId="0" fontId="10" fillId="47" borderId="33" xfId="0" applyFont="1" applyFill="1" applyBorder="1" applyAlignment="1">
      <alignment/>
    </xf>
    <xf numFmtId="0" fontId="27" fillId="47" borderId="0" xfId="0" applyFont="1" applyFill="1" applyBorder="1" applyAlignment="1">
      <alignment/>
    </xf>
    <xf numFmtId="0" fontId="10" fillId="46" borderId="34" xfId="0" applyFont="1" applyFill="1" applyBorder="1" applyAlignment="1">
      <alignment horizontal="left"/>
    </xf>
    <xf numFmtId="0" fontId="10" fillId="46" borderId="15" xfId="0" applyFont="1" applyFill="1" applyBorder="1" applyAlignment="1">
      <alignment horizontal="left"/>
    </xf>
    <xf numFmtId="0" fontId="4" fillId="46" borderId="32" xfId="0" applyFont="1" applyFill="1" applyBorder="1" applyAlignment="1">
      <alignment horizontal="center"/>
    </xf>
    <xf numFmtId="0" fontId="10" fillId="46" borderId="21" xfId="0" applyFont="1" applyFill="1" applyBorder="1" applyAlignment="1">
      <alignment/>
    </xf>
    <xf numFmtId="0" fontId="10" fillId="46" borderId="35" xfId="0" applyFont="1" applyFill="1" applyBorder="1" applyAlignment="1">
      <alignment horizontal="center"/>
    </xf>
    <xf numFmtId="0" fontId="10" fillId="47" borderId="36" xfId="0" applyFont="1" applyFill="1" applyBorder="1" applyAlignment="1">
      <alignment/>
    </xf>
    <xf numFmtId="0" fontId="27" fillId="47" borderId="37" xfId="0" applyFont="1" applyFill="1" applyBorder="1" applyAlignment="1">
      <alignment/>
    </xf>
    <xf numFmtId="0" fontId="10" fillId="46" borderId="38" xfId="0" applyFont="1" applyFill="1" applyBorder="1" applyAlignment="1">
      <alignment/>
    </xf>
    <xf numFmtId="0" fontId="10" fillId="46" borderId="39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10" fillId="33" borderId="34" xfId="0" applyFont="1" applyFill="1" applyBorder="1" applyAlignment="1">
      <alignment horizontal="center"/>
    </xf>
    <xf numFmtId="0" fontId="10" fillId="35" borderId="32" xfId="0" applyNumberFormat="1" applyFont="1" applyFill="1" applyBorder="1" applyAlignment="1" applyProtection="1">
      <alignment horizontal="center" wrapText="1"/>
      <protection/>
    </xf>
    <xf numFmtId="0" fontId="10" fillId="0" borderId="32" xfId="0" applyFont="1" applyBorder="1" applyAlignment="1">
      <alignment horizontal="center"/>
    </xf>
    <xf numFmtId="0" fontId="15" fillId="0" borderId="32" xfId="0" applyNumberFormat="1" applyFont="1" applyBorder="1" applyAlignment="1">
      <alignment horizontal="center" vertical="center"/>
    </xf>
    <xf numFmtId="164" fontId="10" fillId="0" borderId="32" xfId="46" applyFont="1" applyFill="1" applyBorder="1" applyAlignment="1" applyProtection="1">
      <alignment horizontal="center" wrapText="1"/>
      <protection/>
    </xf>
    <xf numFmtId="0" fontId="10" fillId="0" borderId="40" xfId="0" applyFont="1" applyBorder="1" applyAlignment="1">
      <alignment/>
    </xf>
    <xf numFmtId="0" fontId="32" fillId="36" borderId="10" xfId="0" applyFont="1" applyFill="1" applyBorder="1" applyAlignment="1">
      <alignment/>
    </xf>
    <xf numFmtId="0" fontId="2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45" borderId="27" xfId="0" applyFont="1" applyFill="1" applyBorder="1" applyAlignment="1">
      <alignment/>
    </xf>
    <xf numFmtId="0" fontId="10" fillId="45" borderId="28" xfId="0" applyFont="1" applyFill="1" applyBorder="1" applyAlignment="1">
      <alignment/>
    </xf>
    <xf numFmtId="0" fontId="4" fillId="45" borderId="28" xfId="0" applyFont="1" applyFill="1" applyBorder="1" applyAlignment="1">
      <alignment/>
    </xf>
    <xf numFmtId="0" fontId="4" fillId="45" borderId="11" xfId="0" applyFont="1" applyFill="1" applyBorder="1" applyAlignment="1">
      <alignment/>
    </xf>
    <xf numFmtId="0" fontId="4" fillId="0" borderId="25" xfId="0" applyFont="1" applyBorder="1" applyAlignment="1">
      <alignment/>
    </xf>
    <xf numFmtId="0" fontId="67" fillId="34" borderId="10" xfId="0" applyNumberFormat="1" applyFont="1" applyFill="1" applyBorder="1" applyAlignment="1" applyProtection="1">
      <alignment horizontal="left"/>
      <protection/>
    </xf>
    <xf numFmtId="0" fontId="67" fillId="34" borderId="32" xfId="0" applyNumberFormat="1" applyFont="1" applyFill="1" applyBorder="1" applyAlignment="1" applyProtection="1">
      <alignment horizontal="center"/>
      <protection/>
    </xf>
    <xf numFmtId="0" fontId="4" fillId="36" borderId="10" xfId="0" applyFont="1" applyFill="1" applyBorder="1" applyAlignment="1">
      <alignment horizontal="center"/>
    </xf>
    <xf numFmtId="0" fontId="4" fillId="48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" fillId="34" borderId="41" xfId="0" applyNumberFormat="1" applyFont="1" applyFill="1" applyBorder="1" applyAlignment="1" applyProtection="1">
      <alignment horizontal="center" vertical="center"/>
      <protection/>
    </xf>
    <xf numFmtId="0" fontId="4" fillId="34" borderId="42" xfId="0" applyNumberFormat="1" applyFont="1" applyFill="1" applyBorder="1" applyAlignment="1" applyProtection="1">
      <alignment horizontal="center" vertical="center"/>
      <protection/>
    </xf>
    <xf numFmtId="0" fontId="4" fillId="34" borderId="43" xfId="0" applyNumberFormat="1" applyFont="1" applyFill="1" applyBorder="1" applyAlignment="1" applyProtection="1">
      <alignment horizontal="left"/>
      <protection/>
    </xf>
    <xf numFmtId="0" fontId="4" fillId="34" borderId="44" xfId="0" applyNumberFormat="1" applyFont="1" applyFill="1" applyBorder="1" applyAlignment="1" applyProtection="1">
      <alignment horizontal="left"/>
      <protection/>
    </xf>
    <xf numFmtId="0" fontId="4" fillId="34" borderId="45" xfId="0" applyNumberFormat="1" applyFont="1" applyFill="1" applyBorder="1" applyAlignment="1" applyProtection="1">
      <alignment horizontal="left"/>
      <protection/>
    </xf>
    <xf numFmtId="0" fontId="10" fillId="0" borderId="3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31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10" fillId="34" borderId="31" xfId="0" applyNumberFormat="1" applyFont="1" applyFill="1" applyBorder="1" applyAlignment="1" applyProtection="1">
      <alignment horizontal="left"/>
      <protection/>
    </xf>
    <xf numFmtId="0" fontId="10" fillId="34" borderId="13" xfId="0" applyNumberFormat="1" applyFont="1" applyFill="1" applyBorder="1" applyAlignment="1" applyProtection="1">
      <alignment horizontal="left"/>
      <protection/>
    </xf>
    <xf numFmtId="0" fontId="4" fillId="34" borderId="43" xfId="0" applyFont="1" applyFill="1" applyBorder="1" applyAlignment="1">
      <alignment horizontal="left"/>
    </xf>
    <xf numFmtId="0" fontId="4" fillId="34" borderId="44" xfId="0" applyFont="1" applyFill="1" applyBorder="1" applyAlignment="1">
      <alignment horizontal="left"/>
    </xf>
    <xf numFmtId="0" fontId="4" fillId="34" borderId="45" xfId="0" applyFont="1" applyFill="1" applyBorder="1" applyAlignment="1">
      <alignment horizontal="left"/>
    </xf>
    <xf numFmtId="0" fontId="4" fillId="46" borderId="31" xfId="0" applyFont="1" applyFill="1" applyBorder="1" applyAlignment="1">
      <alignment horizontal="left"/>
    </xf>
    <xf numFmtId="0" fontId="4" fillId="46" borderId="13" xfId="0" applyFont="1" applyFill="1" applyBorder="1" applyAlignment="1">
      <alignment horizontal="left"/>
    </xf>
    <xf numFmtId="0" fontId="10" fillId="46" borderId="31" xfId="0" applyFont="1" applyFill="1" applyBorder="1" applyAlignment="1">
      <alignment horizontal="left"/>
    </xf>
    <xf numFmtId="0" fontId="10" fillId="46" borderId="13" xfId="0" applyFont="1" applyFill="1" applyBorder="1" applyAlignment="1">
      <alignment horizontal="left"/>
    </xf>
    <xf numFmtId="0" fontId="10" fillId="33" borderId="46" xfId="0" applyFont="1" applyFill="1" applyBorder="1" applyAlignment="1">
      <alignment horizontal="left"/>
    </xf>
    <xf numFmtId="0" fontId="10" fillId="33" borderId="36" xfId="0" applyFont="1" applyFill="1" applyBorder="1" applyAlignment="1">
      <alignment horizontal="left"/>
    </xf>
    <xf numFmtId="0" fontId="4" fillId="33" borderId="46" xfId="0" applyFont="1" applyFill="1" applyBorder="1" applyAlignment="1">
      <alignment horizontal="left"/>
    </xf>
    <xf numFmtId="0" fontId="4" fillId="33" borderId="36" xfId="0" applyFont="1" applyFill="1" applyBorder="1" applyAlignment="1">
      <alignment horizontal="left"/>
    </xf>
    <xf numFmtId="0" fontId="10" fillId="33" borderId="47" xfId="0" applyFont="1" applyFill="1" applyBorder="1" applyAlignment="1">
      <alignment horizontal="left"/>
    </xf>
    <xf numFmtId="0" fontId="10" fillId="33" borderId="48" xfId="0" applyFont="1" applyFill="1" applyBorder="1" applyAlignment="1">
      <alignment horizontal="left"/>
    </xf>
    <xf numFmtId="0" fontId="10" fillId="33" borderId="31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4" fillId="35" borderId="31" xfId="0" applyNumberFormat="1" applyFont="1" applyFill="1" applyBorder="1" applyAlignment="1" applyProtection="1">
      <alignment horizontal="left"/>
      <protection/>
    </xf>
    <xf numFmtId="0" fontId="4" fillId="35" borderId="13" xfId="0" applyNumberFormat="1" applyFont="1" applyFill="1" applyBorder="1" applyAlignment="1" applyProtection="1">
      <alignment horizontal="left"/>
      <protection/>
    </xf>
    <xf numFmtId="0" fontId="10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left"/>
      <protection/>
    </xf>
    <xf numFmtId="49" fontId="10" fillId="0" borderId="13" xfId="0" applyNumberFormat="1" applyFont="1" applyFill="1" applyBorder="1" applyAlignment="1" applyProtection="1">
      <alignment horizontal="left"/>
      <protection/>
    </xf>
    <xf numFmtId="0" fontId="8" fillId="36" borderId="31" xfId="0" applyNumberFormat="1" applyFont="1" applyFill="1" applyBorder="1" applyAlignment="1" applyProtection="1">
      <alignment horizontal="left"/>
      <protection/>
    </xf>
    <xf numFmtId="0" fontId="8" fillId="36" borderId="13" xfId="0" applyNumberFormat="1" applyFont="1" applyFill="1" applyBorder="1" applyAlignment="1" applyProtection="1">
      <alignment horizontal="left"/>
      <protection/>
    </xf>
    <xf numFmtId="0" fontId="4" fillId="0" borderId="3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0" fillId="33" borderId="49" xfId="0" applyFont="1" applyFill="1" applyBorder="1" applyAlignment="1">
      <alignment horizontal="left"/>
    </xf>
    <xf numFmtId="0" fontId="10" fillId="33" borderId="50" xfId="0" applyFont="1" applyFill="1" applyBorder="1" applyAlignment="1">
      <alignment horizontal="left"/>
    </xf>
    <xf numFmtId="0" fontId="4" fillId="37" borderId="48" xfId="0" applyNumberFormat="1" applyFont="1" applyFill="1" applyBorder="1" applyAlignment="1" applyProtection="1">
      <alignment horizontal="center" vertical="center"/>
      <protection/>
    </xf>
    <xf numFmtId="0" fontId="4" fillId="37" borderId="44" xfId="0" applyNumberFormat="1" applyFont="1" applyFill="1" applyBorder="1" applyAlignment="1" applyProtection="1">
      <alignment horizontal="left"/>
      <protection/>
    </xf>
    <xf numFmtId="0" fontId="10" fillId="37" borderId="13" xfId="0" applyNumberFormat="1" applyFont="1" applyFill="1" applyBorder="1" applyAlignment="1" applyProtection="1">
      <alignment horizontal="left"/>
      <protection/>
    </xf>
    <xf numFmtId="0" fontId="4" fillId="37" borderId="44" xfId="0" applyFont="1" applyFill="1" applyBorder="1" applyAlignment="1">
      <alignment horizontal="left"/>
    </xf>
    <xf numFmtId="0" fontId="10" fillId="33" borderId="25" xfId="0" applyFont="1" applyFill="1" applyBorder="1" applyAlignment="1">
      <alignment horizontal="left"/>
    </xf>
    <xf numFmtId="0" fontId="4" fillId="34" borderId="27" xfId="0" applyNumberFormat="1" applyFont="1" applyFill="1" applyBorder="1" applyAlignment="1" applyProtection="1">
      <alignment horizontal="center" vertical="center"/>
      <protection/>
    </xf>
    <xf numFmtId="0" fontId="4" fillId="37" borderId="27" xfId="0" applyNumberFormat="1" applyFont="1" applyFill="1" applyBorder="1" applyAlignment="1" applyProtection="1">
      <alignment horizontal="center" vertical="center"/>
      <protection/>
    </xf>
    <xf numFmtId="0" fontId="27" fillId="0" borderId="51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4" fillId="46" borderId="34" xfId="0" applyFont="1" applyFill="1" applyBorder="1" applyAlignment="1">
      <alignment horizontal="left" wrapText="1"/>
    </xf>
    <xf numFmtId="0" fontId="4" fillId="46" borderId="15" xfId="0" applyFont="1" applyFill="1" applyBorder="1" applyAlignment="1">
      <alignment horizontal="left" wrapText="1"/>
    </xf>
    <xf numFmtId="0" fontId="10" fillId="46" borderId="34" xfId="0" applyFont="1" applyFill="1" applyBorder="1" applyAlignment="1">
      <alignment horizontal="left" wrapText="1"/>
    </xf>
    <xf numFmtId="0" fontId="10" fillId="46" borderId="15" xfId="0" applyFont="1" applyFill="1" applyBorder="1" applyAlignment="1">
      <alignment horizontal="left" wrapText="1"/>
    </xf>
    <xf numFmtId="0" fontId="10" fillId="46" borderId="34" xfId="0" applyFont="1" applyFill="1" applyBorder="1" applyAlignment="1">
      <alignment horizontal="left"/>
    </xf>
    <xf numFmtId="0" fontId="10" fillId="46" borderId="15" xfId="0" applyFont="1" applyFill="1" applyBorder="1" applyAlignment="1">
      <alignment horizontal="left"/>
    </xf>
    <xf numFmtId="0" fontId="10" fillId="46" borderId="53" xfId="0" applyFont="1" applyFill="1" applyBorder="1" applyAlignment="1">
      <alignment horizontal="left" wrapText="1"/>
    </xf>
    <xf numFmtId="0" fontId="10" fillId="46" borderId="54" xfId="0" applyFont="1" applyFill="1" applyBorder="1" applyAlignment="1">
      <alignment horizontal="left" wrapText="1"/>
    </xf>
    <xf numFmtId="0" fontId="10" fillId="46" borderId="55" xfId="0" applyFont="1" applyFill="1" applyBorder="1" applyAlignment="1">
      <alignment horizontal="left" wrapText="1"/>
    </xf>
    <xf numFmtId="0" fontId="10" fillId="46" borderId="56" xfId="0" applyFont="1" applyFill="1" applyBorder="1" applyAlignment="1">
      <alignment horizontal="left" wrapText="1"/>
    </xf>
    <xf numFmtId="0" fontId="10" fillId="47" borderId="46" xfId="0" applyFont="1" applyFill="1" applyBorder="1" applyAlignment="1">
      <alignment horizontal="left"/>
    </xf>
    <xf numFmtId="0" fontId="10" fillId="47" borderId="36" xfId="0" applyFont="1" applyFill="1" applyBorder="1" applyAlignment="1">
      <alignment horizontal="left"/>
    </xf>
    <xf numFmtId="0" fontId="10" fillId="46" borderId="47" xfId="0" applyFont="1" applyFill="1" applyBorder="1" applyAlignment="1">
      <alignment horizontal="left" wrapText="1"/>
    </xf>
    <xf numFmtId="0" fontId="10" fillId="46" borderId="48" xfId="0" applyFont="1" applyFill="1" applyBorder="1" applyAlignment="1">
      <alignment horizontal="left" wrapText="1"/>
    </xf>
    <xf numFmtId="0" fontId="13" fillId="38" borderId="27" xfId="0" applyNumberFormat="1" applyFont="1" applyFill="1" applyBorder="1" applyAlignment="1" applyProtection="1">
      <alignment horizontal="left" wrapText="1"/>
      <protection/>
    </xf>
    <xf numFmtId="0" fontId="13" fillId="38" borderId="13" xfId="0" applyNumberFormat="1" applyFont="1" applyFill="1" applyBorder="1" applyAlignment="1" applyProtection="1">
      <alignment horizontal="left" wrapText="1"/>
      <protection/>
    </xf>
    <xf numFmtId="0" fontId="13" fillId="0" borderId="13" xfId="0" applyNumberFormat="1" applyFont="1" applyFill="1" applyBorder="1" applyAlignment="1" applyProtection="1">
      <alignment horizontal="left" wrapText="1"/>
      <protection/>
    </xf>
    <xf numFmtId="0" fontId="13" fillId="33" borderId="13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left" wrapText="1"/>
      <protection/>
    </xf>
    <xf numFmtId="0" fontId="13" fillId="39" borderId="13" xfId="0" applyNumberFormat="1" applyFont="1" applyFill="1" applyBorder="1" applyAlignment="1" applyProtection="1">
      <alignment horizontal="left" wrapText="1"/>
      <protection/>
    </xf>
    <xf numFmtId="0" fontId="13" fillId="0" borderId="13" xfId="0" applyFont="1" applyBorder="1" applyAlignment="1">
      <alignment horizontal="left"/>
    </xf>
    <xf numFmtId="0" fontId="15" fillId="40" borderId="13" xfId="0" applyNumberFormat="1" applyFont="1" applyFill="1" applyBorder="1" applyAlignment="1" applyProtection="1">
      <alignment horizontal="left"/>
      <protection/>
    </xf>
    <xf numFmtId="0" fontId="13" fillId="40" borderId="13" xfId="0" applyNumberFormat="1" applyFont="1" applyFill="1" applyBorder="1" applyAlignment="1" applyProtection="1">
      <alignment horizontal="left"/>
      <protection/>
    </xf>
    <xf numFmtId="0" fontId="13" fillId="41" borderId="27" xfId="0" applyNumberFormat="1" applyFont="1" applyFill="1" applyBorder="1" applyAlignment="1" applyProtection="1">
      <alignment horizontal="left" wrapText="1"/>
      <protection/>
    </xf>
    <xf numFmtId="0" fontId="13" fillId="41" borderId="13" xfId="0" applyNumberFormat="1" applyFont="1" applyFill="1" applyBorder="1" applyAlignment="1" applyProtection="1">
      <alignment horizontal="left" wrapText="1"/>
      <protection/>
    </xf>
    <xf numFmtId="0" fontId="4" fillId="42" borderId="27" xfId="0" applyFont="1" applyFill="1" applyBorder="1" applyAlignment="1">
      <alignment horizontal="center" vertical="center" wrapText="1" shrinkToFit="1"/>
    </xf>
    <xf numFmtId="0" fontId="4" fillId="42" borderId="44" xfId="0" applyFont="1" applyFill="1" applyBorder="1" applyAlignment="1">
      <alignment horizontal="left" vertical="center" wrapText="1" shrinkToFit="1"/>
    </xf>
    <xf numFmtId="0" fontId="4" fillId="42" borderId="13" xfId="0" applyFont="1" applyFill="1" applyBorder="1" applyAlignment="1">
      <alignment horizontal="left"/>
    </xf>
    <xf numFmtId="0" fontId="4" fillId="42" borderId="44" xfId="0" applyFont="1" applyFill="1" applyBorder="1" applyAlignment="1">
      <alignment shrinkToFit="1"/>
    </xf>
    <xf numFmtId="0" fontId="4" fillId="42" borderId="44" xfId="0" applyFont="1" applyFill="1" applyBorder="1" applyAlignment="1">
      <alignment horizontal="left" wrapText="1" shrinkToFit="1"/>
    </xf>
    <xf numFmtId="0" fontId="4" fillId="42" borderId="44" xfId="0" applyFont="1" applyFill="1" applyBorder="1" applyAlignment="1">
      <alignment/>
    </xf>
    <xf numFmtId="0" fontId="4" fillId="43" borderId="13" xfId="0" applyFont="1" applyFill="1" applyBorder="1" applyAlignment="1">
      <alignment/>
    </xf>
    <xf numFmtId="0" fontId="4" fillId="42" borderId="44" xfId="0" applyFont="1" applyFill="1" applyBorder="1" applyAlignment="1">
      <alignment horizontal="left"/>
    </xf>
    <xf numFmtId="0" fontId="4" fillId="43" borderId="13" xfId="0" applyFont="1" applyFill="1" applyBorder="1" applyAlignment="1">
      <alignment shrinkToFit="1"/>
    </xf>
    <xf numFmtId="0" fontId="4" fillId="42" borderId="13" xfId="0" applyFont="1" applyFill="1" applyBorder="1" applyAlignment="1">
      <alignment shrinkToFit="1"/>
    </xf>
    <xf numFmtId="0" fontId="4" fillId="44" borderId="27" xfId="0" applyFont="1" applyFill="1" applyBorder="1" applyAlignment="1">
      <alignment horizontal="center" vertical="center" wrapText="1" shrinkToFit="1"/>
    </xf>
    <xf numFmtId="0" fontId="4" fillId="44" borderId="44" xfId="0" applyFont="1" applyFill="1" applyBorder="1" applyAlignment="1">
      <alignment horizontal="left" vertical="center" wrapText="1" shrinkToFit="1"/>
    </xf>
    <xf numFmtId="0" fontId="4" fillId="44" borderId="13" xfId="0" applyFont="1" applyFill="1" applyBorder="1" applyAlignment="1">
      <alignment horizontal="left"/>
    </xf>
    <xf numFmtId="0" fontId="4" fillId="44" borderId="44" xfId="0" applyFont="1" applyFill="1" applyBorder="1" applyAlignment="1">
      <alignment shrinkToFit="1"/>
    </xf>
    <xf numFmtId="0" fontId="4" fillId="44" borderId="44" xfId="0" applyFont="1" applyFill="1" applyBorder="1" applyAlignment="1">
      <alignment horizontal="left" wrapText="1" shrinkToFit="1"/>
    </xf>
    <xf numFmtId="0" fontId="4" fillId="44" borderId="44" xfId="0" applyFont="1" applyFill="1" applyBorder="1" applyAlignment="1">
      <alignment/>
    </xf>
    <xf numFmtId="0" fontId="4" fillId="44" borderId="44" xfId="0" applyFont="1" applyFill="1" applyBorder="1" applyAlignment="1">
      <alignment horizontal="left"/>
    </xf>
    <xf numFmtId="0" fontId="4" fillId="44" borderId="13" xfId="0" applyFont="1" applyFill="1" applyBorder="1" applyAlignment="1">
      <alignment shrinkToFit="1"/>
    </xf>
    <xf numFmtId="0" fontId="26" fillId="35" borderId="10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3" fillId="34" borderId="13" xfId="0" applyNumberFormat="1" applyFont="1" applyFill="1" applyBorder="1" applyAlignment="1" applyProtection="1">
      <alignment horizontal="left"/>
      <protection/>
    </xf>
    <xf numFmtId="0" fontId="2" fillId="34" borderId="44" xfId="0" applyFont="1" applyFill="1" applyBorder="1" applyAlignment="1">
      <alignment horizontal="left"/>
    </xf>
    <xf numFmtId="0" fontId="2" fillId="46" borderId="13" xfId="0" applyFont="1" applyFill="1" applyBorder="1" applyAlignment="1">
      <alignment horizontal="left"/>
    </xf>
    <xf numFmtId="0" fontId="3" fillId="46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/>
      <protection/>
    </xf>
    <xf numFmtId="0" fontId="2" fillId="0" borderId="13" xfId="0" applyFont="1" applyBorder="1" applyAlignment="1">
      <alignment horizontal="left"/>
    </xf>
    <xf numFmtId="0" fontId="12" fillId="38" borderId="27" xfId="0" applyNumberFormat="1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horizontal="left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12" fillId="0" borderId="13" xfId="0" applyFont="1" applyBorder="1" applyAlignment="1">
      <alignment horizontal="left"/>
    </xf>
    <xf numFmtId="0" fontId="12" fillId="38" borderId="13" xfId="0" applyNumberFormat="1" applyFont="1" applyFill="1" applyBorder="1" applyAlignment="1" applyProtection="1">
      <alignment horizontal="left" wrapText="1"/>
      <protection/>
    </xf>
    <xf numFmtId="0" fontId="2" fillId="42" borderId="44" xfId="0" applyFont="1" applyFill="1" applyBorder="1" applyAlignment="1">
      <alignment shrinkToFit="1"/>
    </xf>
    <xf numFmtId="0" fontId="2" fillId="42" borderId="44" xfId="0" applyFont="1" applyFill="1" applyBorder="1" applyAlignment="1">
      <alignment horizontal="left" wrapText="1" shrinkToFit="1"/>
    </xf>
    <xf numFmtId="0" fontId="3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2" borderId="44" xfId="0" applyFont="1" applyFill="1" applyBorder="1" applyAlignment="1">
      <alignment/>
    </xf>
    <xf numFmtId="0" fontId="2" fillId="43" borderId="13" xfId="0" applyFont="1" applyFill="1" applyBorder="1" applyAlignment="1">
      <alignment/>
    </xf>
    <xf numFmtId="0" fontId="2" fillId="42" borderId="44" xfId="0" applyFont="1" applyFill="1" applyBorder="1" applyAlignment="1">
      <alignment horizontal="left"/>
    </xf>
    <xf numFmtId="0" fontId="2" fillId="43" borderId="13" xfId="0" applyFont="1" applyFill="1" applyBorder="1" applyAlignment="1">
      <alignment shrinkToFit="1"/>
    </xf>
    <xf numFmtId="0" fontId="2" fillId="42" borderId="13" xfId="0" applyFont="1" applyFill="1" applyBorder="1" applyAlignment="1">
      <alignment shrinkToFi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D12"/>
  <sheetViews>
    <sheetView zoomScalePageLayoutView="0" workbookViewId="0" topLeftCell="A1">
      <selection activeCell="D19" sqref="D19"/>
    </sheetView>
  </sheetViews>
  <sheetFormatPr defaultColWidth="11.00390625" defaultRowHeight="15"/>
  <cols>
    <col min="1" max="1" width="6.57421875" style="0" customWidth="1"/>
    <col min="2" max="2" width="6.8515625" style="0" customWidth="1"/>
    <col min="3" max="3" width="4.8515625" style="0" customWidth="1"/>
    <col min="4" max="4" width="5.421875" style="0" customWidth="1"/>
    <col min="5" max="5" width="5.140625" style="0" customWidth="1"/>
    <col min="6" max="6" width="5.00390625" style="0" customWidth="1"/>
    <col min="7" max="8" width="5.140625" style="0" customWidth="1"/>
    <col min="9" max="9" width="5.57421875" style="0" customWidth="1"/>
    <col min="10" max="10" width="5.28125" style="0" customWidth="1"/>
    <col min="11" max="11" width="5.57421875" style="0" customWidth="1"/>
    <col min="12" max="12" width="6.140625" style="0" customWidth="1"/>
    <col min="13" max="13" width="10.57421875" style="0" customWidth="1"/>
    <col min="14" max="14" width="3.57421875" style="0" customWidth="1"/>
    <col min="15" max="15" width="9.8515625" style="0" customWidth="1"/>
    <col min="16" max="16" width="4.140625" style="0" customWidth="1"/>
    <col min="17" max="17" width="11.00390625" style="0" customWidth="1"/>
    <col min="18" max="18" width="4.140625" style="0" customWidth="1"/>
    <col min="19" max="19" width="12.140625" style="0" customWidth="1"/>
    <col min="20" max="20" width="4.00390625" style="0" customWidth="1"/>
    <col min="21" max="21" width="12.421875" style="0" customWidth="1"/>
    <col min="22" max="22" width="3.28125" style="0" customWidth="1"/>
    <col min="23" max="23" width="12.28125" style="0" customWidth="1"/>
    <col min="24" max="24" width="4.8515625" style="0" customWidth="1"/>
    <col min="25" max="25" width="7.28125" style="0" customWidth="1"/>
    <col min="26" max="26" width="7.00390625" style="0" customWidth="1"/>
    <col min="27" max="27" width="7.7109375" style="0" customWidth="1"/>
    <col min="28" max="29" width="8.140625" style="0" customWidth="1"/>
  </cols>
  <sheetData>
    <row r="1" spans="1:30" ht="15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68"/>
    </row>
    <row r="2" spans="1:30" ht="15">
      <c r="A2" s="154" t="s">
        <v>1</v>
      </c>
      <c r="B2" s="154" t="s">
        <v>2</v>
      </c>
      <c r="C2" s="154" t="s">
        <v>3</v>
      </c>
      <c r="D2" s="154" t="s">
        <v>4</v>
      </c>
      <c r="E2" s="154" t="s">
        <v>5</v>
      </c>
      <c r="F2" s="154" t="s">
        <v>6</v>
      </c>
      <c r="G2" s="154" t="s">
        <v>7</v>
      </c>
      <c r="H2" s="154" t="s">
        <v>8</v>
      </c>
      <c r="I2" s="154" t="s">
        <v>9</v>
      </c>
      <c r="J2" s="154" t="s">
        <v>10</v>
      </c>
      <c r="K2" s="154" t="s">
        <v>11</v>
      </c>
      <c r="L2" s="154" t="s">
        <v>12</v>
      </c>
      <c r="M2" s="154" t="s">
        <v>13</v>
      </c>
      <c r="N2" s="154" t="s">
        <v>14</v>
      </c>
      <c r="O2" s="154" t="s">
        <v>15</v>
      </c>
      <c r="P2" s="154" t="s">
        <v>14</v>
      </c>
      <c r="Q2" s="154" t="s">
        <v>16</v>
      </c>
      <c r="R2" s="154" t="s">
        <v>14</v>
      </c>
      <c r="S2" s="154" t="s">
        <v>17</v>
      </c>
      <c r="T2" s="154" t="s">
        <v>14</v>
      </c>
      <c r="U2" s="154" t="s">
        <v>18</v>
      </c>
      <c r="V2" s="154" t="s">
        <v>14</v>
      </c>
      <c r="W2" s="154" t="s">
        <v>19</v>
      </c>
      <c r="X2" s="154" t="s">
        <v>14</v>
      </c>
      <c r="Y2" s="154" t="s">
        <v>20</v>
      </c>
      <c r="Z2" s="154" t="s">
        <v>21</v>
      </c>
      <c r="AA2" s="154" t="s">
        <v>22</v>
      </c>
      <c r="AB2" s="154"/>
      <c r="AC2" s="154" t="s">
        <v>23</v>
      </c>
      <c r="AD2" s="154"/>
    </row>
    <row r="3" spans="1:30" ht="15">
      <c r="A3" s="154">
        <f>'Fiches 1'!B17</f>
        <v>0</v>
      </c>
      <c r="B3" s="154">
        <f>'Fiches 1'!B34</f>
        <v>0</v>
      </c>
      <c r="C3" s="154" t="s">
        <v>24</v>
      </c>
      <c r="D3" s="154" t="s">
        <v>24</v>
      </c>
      <c r="E3" s="154" t="s">
        <v>24</v>
      </c>
      <c r="F3" s="154" t="s">
        <v>24</v>
      </c>
      <c r="G3" s="154" t="s">
        <v>24</v>
      </c>
      <c r="H3" s="154" t="s">
        <v>24</v>
      </c>
      <c r="I3" s="154" t="s">
        <v>24</v>
      </c>
      <c r="J3" s="154" t="s">
        <v>24</v>
      </c>
      <c r="K3" s="154" t="s">
        <v>24</v>
      </c>
      <c r="L3" s="154" t="s">
        <v>24</v>
      </c>
      <c r="M3" s="154">
        <f>'Réponse 1'!D79</f>
        <v>0</v>
      </c>
      <c r="N3" s="154">
        <f>'Réponse 1'!D163</f>
        <v>0</v>
      </c>
      <c r="O3" s="231">
        <f>'Réponse 1'!D247</f>
        <v>0</v>
      </c>
      <c r="P3" s="154">
        <f>'Réponse 1'!D331</f>
        <v>0</v>
      </c>
      <c r="Q3" s="154">
        <f>'Réponse 1'!D415</f>
        <v>0</v>
      </c>
      <c r="R3" s="154">
        <f>'Réponse 1'!D499</f>
        <v>0</v>
      </c>
      <c r="S3" s="154">
        <f>'Analyse  1'!F50</f>
        <v>0</v>
      </c>
      <c r="T3" s="154">
        <f>'Analyse  1'!F104</f>
        <v>0</v>
      </c>
      <c r="U3" s="154">
        <f>'Analyse  1'!F158</f>
        <v>0</v>
      </c>
      <c r="V3" s="154">
        <f>'Analyse  1'!F212</f>
        <v>0</v>
      </c>
      <c r="W3" s="154">
        <f>'Analyse  1'!F266</f>
        <v>0</v>
      </c>
      <c r="X3" s="154">
        <f>'Analyse  1'!F320</f>
        <v>0</v>
      </c>
      <c r="Y3" s="154">
        <f>'Production graphique 1'!C45</f>
        <v>0</v>
      </c>
      <c r="Z3" s="154">
        <f>'Production graphique 1'!C94</f>
        <v>0</v>
      </c>
      <c r="AA3" s="154">
        <f>'Production graphique 1'!C143</f>
        <v>0</v>
      </c>
      <c r="AB3" s="154" t="s">
        <v>24</v>
      </c>
      <c r="AC3" s="154">
        <f>'E3Cblanche'!C189</f>
        <v>0</v>
      </c>
      <c r="AD3" s="154"/>
    </row>
    <row r="4" spans="1:30" ht="15">
      <c r="A4" s="279" t="s">
        <v>25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188"/>
    </row>
    <row r="5" spans="1:30" ht="15">
      <c r="A5" s="154" t="s">
        <v>1</v>
      </c>
      <c r="B5" s="154" t="s">
        <v>2</v>
      </c>
      <c r="C5" s="154" t="s">
        <v>3</v>
      </c>
      <c r="D5" s="154" t="s">
        <v>4</v>
      </c>
      <c r="E5" s="154" t="s">
        <v>5</v>
      </c>
      <c r="F5" s="154" t="s">
        <v>6</v>
      </c>
      <c r="G5" s="154" t="s">
        <v>7</v>
      </c>
      <c r="H5" s="154" t="s">
        <v>8</v>
      </c>
      <c r="I5" s="154" t="s">
        <v>9</v>
      </c>
      <c r="J5" s="154" t="s">
        <v>10</v>
      </c>
      <c r="K5" s="154" t="s">
        <v>11</v>
      </c>
      <c r="L5" s="154" t="s">
        <v>12</v>
      </c>
      <c r="M5" s="154" t="s">
        <v>13</v>
      </c>
      <c r="N5" s="154" t="s">
        <v>14</v>
      </c>
      <c r="O5" s="154" t="s">
        <v>15</v>
      </c>
      <c r="P5" s="154" t="s">
        <v>14</v>
      </c>
      <c r="Q5" s="154" t="s">
        <v>16</v>
      </c>
      <c r="R5" s="154" t="s">
        <v>14</v>
      </c>
      <c r="S5" s="154" t="s">
        <v>17</v>
      </c>
      <c r="T5" s="154" t="s">
        <v>14</v>
      </c>
      <c r="U5" s="154" t="s">
        <v>18</v>
      </c>
      <c r="V5" s="154" t="s">
        <v>14</v>
      </c>
      <c r="W5" s="154" t="s">
        <v>19</v>
      </c>
      <c r="X5" s="154" t="s">
        <v>14</v>
      </c>
      <c r="Y5" s="154" t="s">
        <v>20</v>
      </c>
      <c r="Z5" s="154" t="s">
        <v>21</v>
      </c>
      <c r="AA5" s="154" t="s">
        <v>22</v>
      </c>
      <c r="AB5" s="154"/>
      <c r="AC5" s="154" t="s">
        <v>26</v>
      </c>
      <c r="AD5" s="154"/>
    </row>
    <row r="6" spans="1:30" ht="15">
      <c r="A6" s="154">
        <f>'Fiches 2'!B17</f>
        <v>0</v>
      </c>
      <c r="B6" s="154">
        <f>'Fiches 2'!B34</f>
        <v>0</v>
      </c>
      <c r="C6" s="154" t="s">
        <v>24</v>
      </c>
      <c r="D6" s="154" t="s">
        <v>24</v>
      </c>
      <c r="E6" s="154" t="s">
        <v>24</v>
      </c>
      <c r="F6" s="154" t="s">
        <v>24</v>
      </c>
      <c r="G6" s="154" t="s">
        <v>24</v>
      </c>
      <c r="H6" s="154" t="s">
        <v>24</v>
      </c>
      <c r="I6" s="154" t="s">
        <v>24</v>
      </c>
      <c r="J6" s="154" t="s">
        <v>24</v>
      </c>
      <c r="K6" s="154" t="s">
        <v>24</v>
      </c>
      <c r="L6" s="154" t="s">
        <v>24</v>
      </c>
      <c r="M6" s="154">
        <f>'Réponse 2'!D79</f>
        <v>0</v>
      </c>
      <c r="N6" s="154">
        <f>'Réponse 2'!D163</f>
        <v>0</v>
      </c>
      <c r="O6" s="231">
        <f>'Réponse 2'!D247</f>
        <v>0</v>
      </c>
      <c r="P6" s="154">
        <f>'Réponse 2'!D331</f>
        <v>0</v>
      </c>
      <c r="Q6" s="154">
        <f>'Réponse 2'!D415</f>
        <v>0</v>
      </c>
      <c r="R6" s="154">
        <f>'Réponse 2'!D499</f>
        <v>0</v>
      </c>
      <c r="S6" s="154">
        <f>'Analyse 2'!F50</f>
        <v>0</v>
      </c>
      <c r="T6" s="154">
        <f>'Analyse 2'!F104</f>
        <v>0</v>
      </c>
      <c r="U6" s="154">
        <f>'Analyse 2'!F158</f>
        <v>0</v>
      </c>
      <c r="V6" s="154">
        <f>'Analyse 2'!F212</f>
        <v>0</v>
      </c>
      <c r="W6" s="154">
        <f>'Analyse 2'!F266</f>
        <v>0</v>
      </c>
      <c r="X6" s="154">
        <f>'Analyse 2'!F320</f>
        <v>0</v>
      </c>
      <c r="Y6" s="154">
        <f>'Production graphique 2'!C45</f>
        <v>0</v>
      </c>
      <c r="Z6" s="154">
        <f>'Production graphique 2'!C94</f>
        <v>0</v>
      </c>
      <c r="AA6" s="154">
        <f>'Production graphique 2'!C143</f>
        <v>0</v>
      </c>
      <c r="AB6" s="154" t="s">
        <v>24</v>
      </c>
      <c r="AC6" s="154">
        <f>'E3C1'!C189</f>
        <v>0</v>
      </c>
      <c r="AD6" s="154"/>
    </row>
    <row r="7" spans="1:30" ht="15">
      <c r="A7" s="280" t="s">
        <v>27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188"/>
    </row>
    <row r="8" spans="1:30" ht="15">
      <c r="A8" s="154" t="s">
        <v>1</v>
      </c>
      <c r="B8" s="154" t="s">
        <v>2</v>
      </c>
      <c r="C8" s="154" t="s">
        <v>3</v>
      </c>
      <c r="D8" s="154" t="s">
        <v>4</v>
      </c>
      <c r="E8" s="154" t="s">
        <v>5</v>
      </c>
      <c r="F8" s="154" t="s">
        <v>6</v>
      </c>
      <c r="G8" s="154" t="s">
        <v>7</v>
      </c>
      <c r="H8" s="154" t="s">
        <v>8</v>
      </c>
      <c r="I8" s="154" t="s">
        <v>9</v>
      </c>
      <c r="J8" s="154" t="s">
        <v>10</v>
      </c>
      <c r="K8" s="154" t="s">
        <v>11</v>
      </c>
      <c r="L8" s="154" t="s">
        <v>12</v>
      </c>
      <c r="M8" s="154" t="s">
        <v>13</v>
      </c>
      <c r="N8" s="154" t="s">
        <v>14</v>
      </c>
      <c r="O8" s="154" t="s">
        <v>15</v>
      </c>
      <c r="P8" s="154" t="s">
        <v>14</v>
      </c>
      <c r="Q8" s="154" t="s">
        <v>16</v>
      </c>
      <c r="R8" s="154" t="s">
        <v>14</v>
      </c>
      <c r="S8" s="154" t="s">
        <v>17</v>
      </c>
      <c r="T8" s="154" t="s">
        <v>14</v>
      </c>
      <c r="U8" s="154" t="s">
        <v>18</v>
      </c>
      <c r="V8" s="154" t="s">
        <v>14</v>
      </c>
      <c r="W8" s="154" t="s">
        <v>19</v>
      </c>
      <c r="X8" s="154" t="s">
        <v>14</v>
      </c>
      <c r="Y8" s="154" t="s">
        <v>20</v>
      </c>
      <c r="Z8" s="154" t="s">
        <v>21</v>
      </c>
      <c r="AA8" s="154" t="s">
        <v>22</v>
      </c>
      <c r="AB8" s="154"/>
      <c r="AC8" s="154" t="s">
        <v>28</v>
      </c>
      <c r="AD8" s="154"/>
    </row>
    <row r="9" spans="1:30" ht="15">
      <c r="A9" s="154">
        <f>'Fiches 3'!B17</f>
        <v>0</v>
      </c>
      <c r="B9" s="154">
        <f>'Fiches 3'!B34</f>
        <v>0</v>
      </c>
      <c r="C9" s="154" t="s">
        <v>24</v>
      </c>
      <c r="D9" s="154" t="s">
        <v>24</v>
      </c>
      <c r="E9" s="154" t="s">
        <v>24</v>
      </c>
      <c r="F9" s="154" t="s">
        <v>24</v>
      </c>
      <c r="G9" s="154" t="s">
        <v>24</v>
      </c>
      <c r="H9" s="154" t="s">
        <v>24</v>
      </c>
      <c r="I9" s="154" t="s">
        <v>24</v>
      </c>
      <c r="J9" s="154" t="s">
        <v>24</v>
      </c>
      <c r="K9" s="154" t="s">
        <v>24</v>
      </c>
      <c r="L9" s="154" t="s">
        <v>24</v>
      </c>
      <c r="M9" s="154">
        <f>'Réponse 3'!D79</f>
        <v>0</v>
      </c>
      <c r="N9" s="154">
        <f>'Réponse 3'!D163</f>
        <v>0</v>
      </c>
      <c r="O9" s="154">
        <f>'Réponse 3'!D247</f>
        <v>0</v>
      </c>
      <c r="P9" s="154">
        <f>'Réponse 3'!D331</f>
        <v>0</v>
      </c>
      <c r="Q9" s="154">
        <f>'Réponse 3'!D415</f>
        <v>0</v>
      </c>
      <c r="R9" s="154">
        <f>'Réponse 3'!D499</f>
        <v>0</v>
      </c>
      <c r="S9" s="154">
        <f>'Analyse 3'!F50</f>
        <v>0</v>
      </c>
      <c r="T9" s="154">
        <f>'Analyse 3'!F104</f>
        <v>0</v>
      </c>
      <c r="U9" s="154">
        <f>'Analyse 3'!F158</f>
        <v>0</v>
      </c>
      <c r="V9" s="154">
        <f>'Analyse 3'!F212</f>
        <v>0</v>
      </c>
      <c r="W9" s="154">
        <f>'Analyse 3'!F266</f>
        <v>0</v>
      </c>
      <c r="X9" s="154">
        <f>'Analyse 3'!F320</f>
        <v>0</v>
      </c>
      <c r="Y9" s="154">
        <f>'Production graphique 3'!C45</f>
        <v>0</v>
      </c>
      <c r="Z9" s="154" t="str">
        <f>'Production graphique 3'!C194</f>
        <v></v>
      </c>
      <c r="AA9" s="154">
        <f>'Production graphique 3'!C143</f>
        <v>0</v>
      </c>
      <c r="AB9" s="154" t="s">
        <v>24</v>
      </c>
      <c r="AC9" s="154">
        <f>'E3C2'!C189</f>
        <v>0</v>
      </c>
      <c r="AD9" s="154"/>
    </row>
    <row r="10" spans="1:30" ht="15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</row>
    <row r="11" spans="1:30" ht="15">
      <c r="A11" s="281" t="s">
        <v>29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</row>
    <row r="12" spans="1:30" ht="15">
      <c r="A12" s="269" t="s">
        <v>30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</row>
  </sheetData>
  <sheetProtection selectLockedCells="1" selectUnlockedCells="1"/>
  <mergeCells count="4">
    <mergeCell ref="A1:AC1"/>
    <mergeCell ref="A4:AC4"/>
    <mergeCell ref="A7:AC7"/>
    <mergeCell ref="A11:T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C196"/>
  <sheetViews>
    <sheetView zoomScalePageLayoutView="0" workbookViewId="0" topLeftCell="A1">
      <selection activeCell="A187" sqref="A187:A190"/>
    </sheetView>
  </sheetViews>
  <sheetFormatPr defaultColWidth="11.00390625" defaultRowHeight="15"/>
  <cols>
    <col min="1" max="1" width="69.421875" style="0" customWidth="1"/>
  </cols>
  <sheetData>
    <row r="1" spans="1:3" ht="78.75" customHeight="1">
      <c r="A1" s="354" t="s">
        <v>31</v>
      </c>
      <c r="B1" s="354"/>
      <c r="C1" s="91" t="s">
        <v>32</v>
      </c>
    </row>
    <row r="2" spans="1:3" ht="15" customHeight="1">
      <c r="A2" s="355" t="s">
        <v>84</v>
      </c>
      <c r="B2" s="355"/>
      <c r="C2" s="355"/>
    </row>
    <row r="3" spans="1:3" ht="15">
      <c r="A3" s="356" t="s">
        <v>85</v>
      </c>
      <c r="B3" s="356"/>
      <c r="C3" s="140"/>
    </row>
    <row r="4" spans="1:3" ht="15">
      <c r="A4" s="357" t="s">
        <v>86</v>
      </c>
      <c r="B4" s="357"/>
      <c r="C4" s="357"/>
    </row>
    <row r="5" spans="1:3" ht="15">
      <c r="A5" s="141" t="s">
        <v>126</v>
      </c>
      <c r="B5" s="142"/>
      <c r="C5" s="143"/>
    </row>
    <row r="6" spans="1:3" ht="15" customHeight="1">
      <c r="A6" s="358" t="s">
        <v>88</v>
      </c>
      <c r="B6" s="358"/>
      <c r="C6" s="358"/>
    </row>
    <row r="7" spans="1:3" ht="15">
      <c r="A7" s="141" t="s">
        <v>127</v>
      </c>
      <c r="B7" s="142"/>
      <c r="C7" s="143"/>
    </row>
    <row r="8" spans="1:3" ht="15">
      <c r="A8" s="141" t="s">
        <v>128</v>
      </c>
      <c r="B8" s="142"/>
      <c r="C8" s="143"/>
    </row>
    <row r="9" spans="1:3" ht="15">
      <c r="A9" s="141" t="s">
        <v>129</v>
      </c>
      <c r="B9" s="142"/>
      <c r="C9" s="143"/>
    </row>
    <row r="10" spans="1:3" ht="15">
      <c r="A10" s="359" t="s">
        <v>90</v>
      </c>
      <c r="B10" s="359"/>
      <c r="C10" s="359"/>
    </row>
    <row r="11" spans="1:3" ht="15">
      <c r="A11" s="144"/>
      <c r="B11" s="135"/>
      <c r="C11" s="145"/>
    </row>
    <row r="12" spans="1:3" ht="15">
      <c r="A12" s="146"/>
      <c r="B12" s="102"/>
      <c r="C12" s="111"/>
    </row>
    <row r="13" spans="1:3" ht="15">
      <c r="A13" s="147"/>
      <c r="B13" s="102"/>
      <c r="C13" s="111"/>
    </row>
    <row r="14" spans="1:3" ht="15">
      <c r="A14" s="148"/>
      <c r="B14" s="102"/>
      <c r="C14" s="111"/>
    </row>
    <row r="15" spans="1:3" ht="15">
      <c r="A15" s="148"/>
      <c r="B15" s="102"/>
      <c r="C15" s="111"/>
    </row>
    <row r="16" spans="1:3" ht="15">
      <c r="A16" s="115"/>
      <c r="B16" s="102"/>
      <c r="C16" s="111"/>
    </row>
    <row r="17" spans="1:3" ht="15">
      <c r="A17" s="115"/>
      <c r="B17" s="102"/>
      <c r="C17" s="111"/>
    </row>
    <row r="18" spans="1:3" ht="15">
      <c r="A18" s="115"/>
      <c r="B18" s="102"/>
      <c r="C18" s="111"/>
    </row>
    <row r="19" spans="1:3" ht="15">
      <c r="A19" s="147"/>
      <c r="B19" s="102"/>
      <c r="C19" s="111"/>
    </row>
    <row r="20" spans="1:3" ht="15">
      <c r="A20" s="147"/>
      <c r="B20" s="102"/>
      <c r="C20" s="111"/>
    </row>
    <row r="21" spans="1:3" ht="15">
      <c r="A21" s="115"/>
      <c r="B21" s="102"/>
      <c r="C21" s="111"/>
    </row>
    <row r="22" spans="1:3" ht="15">
      <c r="A22" s="115"/>
      <c r="B22" s="102"/>
      <c r="C22" s="111"/>
    </row>
    <row r="23" spans="1:3" ht="15">
      <c r="A23" s="147"/>
      <c r="B23" s="102"/>
      <c r="C23" s="111"/>
    </row>
    <row r="24" spans="1:3" ht="15">
      <c r="A24" s="148"/>
      <c r="B24" s="142"/>
      <c r="C24" s="143"/>
    </row>
    <row r="25" spans="1:3" ht="15">
      <c r="A25" s="148"/>
      <c r="B25" s="142"/>
      <c r="C25" s="143"/>
    </row>
    <row r="26" spans="1:3" ht="15">
      <c r="A26" s="148"/>
      <c r="B26" s="142"/>
      <c r="C26" s="143"/>
    </row>
    <row r="27" spans="1:3" ht="15">
      <c r="A27" s="148"/>
      <c r="B27" s="142"/>
      <c r="C27" s="143"/>
    </row>
    <row r="28" spans="1:3" ht="15">
      <c r="A28" s="148"/>
      <c r="B28" s="142"/>
      <c r="C28" s="143"/>
    </row>
    <row r="29" spans="1:3" ht="15">
      <c r="A29" s="148"/>
      <c r="B29" s="142"/>
      <c r="C29" s="143"/>
    </row>
    <row r="30" spans="1:3" ht="15">
      <c r="A30" s="148"/>
      <c r="B30" s="142"/>
      <c r="C30" s="143"/>
    </row>
    <row r="31" spans="1:3" ht="15">
      <c r="A31" s="148"/>
      <c r="B31" s="142"/>
      <c r="C31" s="143"/>
    </row>
    <row r="32" spans="1:3" ht="15">
      <c r="A32" s="148"/>
      <c r="B32" s="142"/>
      <c r="C32" s="143"/>
    </row>
    <row r="33" spans="1:3" ht="15">
      <c r="A33" s="144"/>
      <c r="B33" s="135"/>
      <c r="C33" s="149"/>
    </row>
    <row r="34" spans="1:3" ht="15">
      <c r="A34" s="144"/>
      <c r="B34" s="135"/>
      <c r="C34" s="149"/>
    </row>
    <row r="35" spans="1:3" ht="15">
      <c r="A35" s="360" t="s">
        <v>91</v>
      </c>
      <c r="B35" s="360"/>
      <c r="C35" s="150">
        <f>SUM(C11:C34)/2</f>
        <v>0</v>
      </c>
    </row>
    <row r="36" spans="1:3" ht="15">
      <c r="A36" s="361" t="s">
        <v>92</v>
      </c>
      <c r="B36" s="361"/>
      <c r="C36" s="361"/>
    </row>
    <row r="37" spans="1:3" ht="15">
      <c r="A37" s="148" t="s">
        <v>130</v>
      </c>
      <c r="B37" s="102"/>
      <c r="C37" s="151">
        <f>ROUND(C46,1)</f>
        <v>0</v>
      </c>
    </row>
    <row r="38" spans="1:3" ht="15">
      <c r="A38" s="148" t="s">
        <v>131</v>
      </c>
      <c r="B38" s="135"/>
      <c r="C38" s="149"/>
    </row>
    <row r="39" spans="1:3" ht="15">
      <c r="A39" s="357" t="s">
        <v>95</v>
      </c>
      <c r="B39" s="357"/>
      <c r="C39" s="357"/>
    </row>
    <row r="40" spans="1:3" ht="15">
      <c r="A40" s="152" t="s">
        <v>152</v>
      </c>
      <c r="B40" s="142"/>
      <c r="C40" s="143"/>
    </row>
    <row r="41" spans="1:3" ht="15">
      <c r="A41" s="109" t="s">
        <v>151</v>
      </c>
      <c r="B41" s="102"/>
      <c r="C41" s="111"/>
    </row>
    <row r="42" spans="1:3" ht="15">
      <c r="A42" s="109" t="s">
        <v>153</v>
      </c>
      <c r="B42" s="110"/>
      <c r="C42" s="111"/>
    </row>
    <row r="43" spans="1:3" ht="15">
      <c r="A43" s="109" t="s">
        <v>135</v>
      </c>
      <c r="B43" s="142"/>
      <c r="C43" s="143"/>
    </row>
    <row r="44" spans="1:3" ht="15">
      <c r="A44" s="362" t="s">
        <v>100</v>
      </c>
      <c r="B44" s="362"/>
      <c r="C44" s="150">
        <f>SUM(C5,C7,C8,C9,C37,C38,C40,C41,C42,C43)/2</f>
        <v>0</v>
      </c>
    </row>
    <row r="45" spans="1:3" ht="15">
      <c r="A45" s="363" t="s">
        <v>62</v>
      </c>
      <c r="B45" s="363"/>
      <c r="C45" s="112">
        <f>ROUND(B46,0)</f>
        <v>0</v>
      </c>
    </row>
    <row r="46" spans="1:3" ht="15">
      <c r="A46" s="153" t="s">
        <v>63</v>
      </c>
      <c r="B46" s="154">
        <f>SUM(C35,C44)</f>
        <v>0</v>
      </c>
      <c r="C46" s="155" t="str">
        <f>IF(C35&lt;5,"0",IF(C35&gt;=5,"2"))</f>
        <v>0</v>
      </c>
    </row>
    <row r="47" spans="1:3" ht="44.25">
      <c r="A47" s="115" t="str">
        <f>IF(C45&lt;8,"Un devoir décevant",IF(C45&lt;12,"Un devoir acceptable mais qui peut être amélioré",IF(C45&lt;14,"Un bon travail","Excellent devoir")))</f>
        <v>Un devoir décevant</v>
      </c>
      <c r="B47" s="154"/>
      <c r="C47" s="116" t="str">
        <f>IF(C45&lt;8,"",IF(C45&lt;12,"",IF(C45&lt;14,"","")))</f>
        <v></v>
      </c>
    </row>
    <row r="48" spans="1:3" ht="15">
      <c r="A48" s="115" t="str">
        <f>IF(C44&lt;2,"La méthode du croquis n'est pas maîtrisée",IF(C44&lt;8,"La méthode du croquis est partiellement maîtrisée","La méthode du croquis est maîtrisée"))</f>
        <v>La méthode du croquis n'est pas maîtrisée</v>
      </c>
      <c r="B48" s="154"/>
      <c r="C48" s="27"/>
    </row>
    <row r="49" spans="1:3" ht="15">
      <c r="A49" s="117" t="str">
        <f>IF(C35&lt;5,"L'argumentation est insuffisante",IF(C35&gt;=5,"L'argumentation est satisfaisante"))</f>
        <v>L'argumentation est insuffisante</v>
      </c>
      <c r="B49" s="156"/>
      <c r="C49" s="157"/>
    </row>
    <row r="50" spans="1:3" ht="78.75" customHeight="1">
      <c r="A50" s="364" t="s">
        <v>31</v>
      </c>
      <c r="B50" s="364"/>
      <c r="C50" s="118" t="s">
        <v>32</v>
      </c>
    </row>
    <row r="51" spans="1:3" ht="15" customHeight="1">
      <c r="A51" s="365" t="s">
        <v>84</v>
      </c>
      <c r="B51" s="365"/>
      <c r="C51" s="365"/>
    </row>
    <row r="52" spans="1:3" ht="15">
      <c r="A52" s="366" t="s">
        <v>85</v>
      </c>
      <c r="B52" s="366"/>
      <c r="C52" s="158"/>
    </row>
    <row r="53" spans="1:3" ht="15">
      <c r="A53" s="367" t="s">
        <v>86</v>
      </c>
      <c r="B53" s="367"/>
      <c r="C53" s="367"/>
    </row>
    <row r="54" spans="1:3" ht="15">
      <c r="A54" s="141" t="s">
        <v>126</v>
      </c>
      <c r="B54" s="142"/>
      <c r="C54" s="143"/>
    </row>
    <row r="55" spans="1:3" ht="15" customHeight="1">
      <c r="A55" s="368" t="s">
        <v>88</v>
      </c>
      <c r="B55" s="368"/>
      <c r="C55" s="368"/>
    </row>
    <row r="56" spans="1:3" ht="15">
      <c r="A56" s="141" t="s">
        <v>127</v>
      </c>
      <c r="B56" s="142"/>
      <c r="C56" s="143"/>
    </row>
    <row r="57" spans="1:3" ht="15">
      <c r="A57" s="141" t="s">
        <v>136</v>
      </c>
      <c r="B57" s="142"/>
      <c r="C57" s="143"/>
    </row>
    <row r="58" spans="1:3" ht="15">
      <c r="A58" s="141" t="s">
        <v>129</v>
      </c>
      <c r="B58" s="142"/>
      <c r="C58" s="143"/>
    </row>
    <row r="59" spans="1:3" ht="15">
      <c r="A59" s="369" t="s">
        <v>90</v>
      </c>
      <c r="B59" s="369"/>
      <c r="C59" s="369"/>
    </row>
    <row r="60" spans="1:3" ht="15">
      <c r="A60" s="144"/>
      <c r="B60" s="135"/>
      <c r="C60" s="145"/>
    </row>
    <row r="61" spans="1:3" ht="15">
      <c r="A61" s="146"/>
      <c r="B61" s="102"/>
      <c r="C61" s="111"/>
    </row>
    <row r="62" spans="1:3" ht="15">
      <c r="A62" s="147"/>
      <c r="B62" s="102"/>
      <c r="C62" s="111"/>
    </row>
    <row r="63" spans="1:3" ht="15">
      <c r="A63" s="148"/>
      <c r="B63" s="102"/>
      <c r="C63" s="111"/>
    </row>
    <row r="64" spans="1:3" ht="15">
      <c r="A64" s="148"/>
      <c r="B64" s="102"/>
      <c r="C64" s="111"/>
    </row>
    <row r="65" spans="1:3" ht="15">
      <c r="A65" s="115"/>
      <c r="B65" s="102"/>
      <c r="C65" s="111"/>
    </row>
    <row r="66" spans="1:3" ht="15">
      <c r="A66" s="115"/>
      <c r="B66" s="102"/>
      <c r="C66" s="111"/>
    </row>
    <row r="67" spans="1:3" ht="15">
      <c r="A67" s="115"/>
      <c r="B67" s="102"/>
      <c r="C67" s="111"/>
    </row>
    <row r="68" spans="1:3" ht="15">
      <c r="A68" s="147"/>
      <c r="B68" s="102"/>
      <c r="C68" s="111"/>
    </row>
    <row r="69" spans="1:3" ht="15">
      <c r="A69" s="147"/>
      <c r="B69" s="102"/>
      <c r="C69" s="111"/>
    </row>
    <row r="70" spans="1:3" ht="15">
      <c r="A70" s="115"/>
      <c r="B70" s="102"/>
      <c r="C70" s="111"/>
    </row>
    <row r="71" spans="1:3" ht="15">
      <c r="A71" s="115"/>
      <c r="B71" s="102"/>
      <c r="C71" s="111"/>
    </row>
    <row r="72" spans="1:3" ht="15">
      <c r="A72" s="147"/>
      <c r="B72" s="102"/>
      <c r="C72" s="111"/>
    </row>
    <row r="73" spans="1:3" ht="15">
      <c r="A73" s="148"/>
      <c r="B73" s="142"/>
      <c r="C73" s="143"/>
    </row>
    <row r="74" spans="1:3" ht="15">
      <c r="A74" s="148"/>
      <c r="B74" s="142"/>
      <c r="C74" s="143"/>
    </row>
    <row r="75" spans="1:3" ht="15">
      <c r="A75" s="148"/>
      <c r="B75" s="142"/>
      <c r="C75" s="143"/>
    </row>
    <row r="76" spans="1:3" ht="15">
      <c r="A76" s="148"/>
      <c r="B76" s="142"/>
      <c r="C76" s="143"/>
    </row>
    <row r="77" spans="1:3" ht="15">
      <c r="A77" s="148"/>
      <c r="B77" s="142"/>
      <c r="C77" s="143"/>
    </row>
    <row r="78" spans="1:3" ht="15">
      <c r="A78" s="148"/>
      <c r="B78" s="142"/>
      <c r="C78" s="143"/>
    </row>
    <row r="79" spans="1:3" ht="15">
      <c r="A79" s="148"/>
      <c r="B79" s="142"/>
      <c r="C79" s="143"/>
    </row>
    <row r="80" spans="1:3" ht="15">
      <c r="A80" s="148"/>
      <c r="B80" s="142"/>
      <c r="C80" s="143"/>
    </row>
    <row r="81" spans="1:3" ht="15">
      <c r="A81" s="148"/>
      <c r="B81" s="142"/>
      <c r="C81" s="143"/>
    </row>
    <row r="82" spans="1:3" ht="15">
      <c r="A82" s="144"/>
      <c r="B82" s="135"/>
      <c r="C82" s="149"/>
    </row>
    <row r="83" spans="1:3" ht="15">
      <c r="A83" s="144"/>
      <c r="B83" s="135"/>
      <c r="C83" s="149"/>
    </row>
    <row r="84" spans="1:3" ht="15">
      <c r="A84" s="360" t="s">
        <v>91</v>
      </c>
      <c r="B84" s="360"/>
      <c r="C84" s="150">
        <f>SUM(C60:C83)/2</f>
        <v>0</v>
      </c>
    </row>
    <row r="85" spans="1:3" ht="15">
      <c r="A85" s="370" t="s">
        <v>92</v>
      </c>
      <c r="B85" s="370"/>
      <c r="C85" s="370"/>
    </row>
    <row r="86" spans="1:3" ht="15">
      <c r="A86" s="148" t="s">
        <v>130</v>
      </c>
      <c r="B86" s="102"/>
      <c r="C86" s="151">
        <f>ROUND(C95,1)</f>
        <v>0</v>
      </c>
    </row>
    <row r="87" spans="1:3" ht="15">
      <c r="A87" s="148" t="s">
        <v>131</v>
      </c>
      <c r="B87" s="135"/>
      <c r="C87" s="149"/>
    </row>
    <row r="88" spans="1:3" ht="15">
      <c r="A88" s="367" t="s">
        <v>95</v>
      </c>
      <c r="B88" s="367"/>
      <c r="C88" s="367"/>
    </row>
    <row r="89" spans="1:3" ht="15">
      <c r="A89" s="152" t="s">
        <v>152</v>
      </c>
      <c r="B89" s="142"/>
      <c r="C89" s="143"/>
    </row>
    <row r="90" spans="1:3" ht="15">
      <c r="A90" s="109" t="s">
        <v>151</v>
      </c>
      <c r="B90" s="102"/>
      <c r="C90" s="111"/>
    </row>
    <row r="91" spans="1:3" ht="15">
      <c r="A91" s="109" t="s">
        <v>153</v>
      </c>
      <c r="B91" s="110"/>
      <c r="C91" s="111"/>
    </row>
    <row r="92" spans="1:3" ht="15">
      <c r="A92" s="109" t="s">
        <v>135</v>
      </c>
      <c r="B92" s="142"/>
      <c r="C92" s="143"/>
    </row>
    <row r="93" spans="1:3" ht="15">
      <c r="A93" s="362" t="s">
        <v>100</v>
      </c>
      <c r="B93" s="362"/>
      <c r="C93" s="150">
        <f>SUM(C54,C56,C57,C58,C86,C87,C89,C90,C91,C92)/2</f>
        <v>0</v>
      </c>
    </row>
    <row r="94" spans="1:3" ht="15">
      <c r="A94" s="371" t="s">
        <v>62</v>
      </c>
      <c r="B94" s="371"/>
      <c r="C94" s="119">
        <f>ROUND(B95,0)</f>
        <v>0</v>
      </c>
    </row>
    <row r="95" spans="1:3" ht="15">
      <c r="A95" s="153" t="s">
        <v>63</v>
      </c>
      <c r="B95" s="154">
        <f>SUM(C84,C93)</f>
        <v>0</v>
      </c>
      <c r="C95" s="155" t="str">
        <f>IF(C84&lt;5,"0",IF(C84&gt;=5,"2"))</f>
        <v>0</v>
      </c>
    </row>
    <row r="96" spans="1:3" ht="44.25">
      <c r="A96" s="115" t="str">
        <f>IF(C94&lt;8,"Un devoir décevant",IF(C94&lt;12,"Un devoir acceptable mais qui peut être amélioré",IF(C94&lt;14,"Un bon travail","Excellent devoir")))</f>
        <v>Un devoir décevant</v>
      </c>
      <c r="B96" s="154"/>
      <c r="C96" s="116" t="str">
        <f>IF(C94&lt;8,"",IF(C94&lt;12,"",IF(C94&lt;14,"","")))</f>
        <v></v>
      </c>
    </row>
    <row r="97" spans="1:3" ht="15">
      <c r="A97" s="115" t="str">
        <f>IF(C93&lt;2,"La méthode du croquis n'est pas maîtrisée",IF(C93&lt;8,"La méthode du croquis est partiellement maîtrisée","La méthode du croquis est maîtrisée"))</f>
        <v>La méthode du croquis n'est pas maîtrisée</v>
      </c>
      <c r="B97" s="154"/>
      <c r="C97" s="27"/>
    </row>
    <row r="98" spans="1:3" ht="15">
      <c r="A98" s="117" t="str">
        <f>IF(C84&lt;5,"L'argumentation est insuffisante",IF(C84&gt;=5,"L'argumentation est satisfaisante"))</f>
        <v>L'argumentation est insuffisante</v>
      </c>
      <c r="B98" s="156"/>
      <c r="C98" s="157"/>
    </row>
    <row r="99" spans="1:3" ht="78.75" customHeight="1">
      <c r="A99" s="354" t="s">
        <v>31</v>
      </c>
      <c r="B99" s="354"/>
      <c r="C99" s="91" t="s">
        <v>32</v>
      </c>
    </row>
    <row r="100" spans="1:3" ht="15" customHeight="1">
      <c r="A100" s="355" t="s">
        <v>84</v>
      </c>
      <c r="B100" s="355"/>
      <c r="C100" s="355"/>
    </row>
    <row r="101" spans="1:3" ht="15">
      <c r="A101" s="356" t="s">
        <v>85</v>
      </c>
      <c r="B101" s="356"/>
      <c r="C101" s="140"/>
    </row>
    <row r="102" spans="1:3" ht="15">
      <c r="A102" s="357" t="s">
        <v>86</v>
      </c>
      <c r="B102" s="357"/>
      <c r="C102" s="357"/>
    </row>
    <row r="103" spans="1:3" ht="15">
      <c r="A103" s="141" t="s">
        <v>126</v>
      </c>
      <c r="B103" s="142"/>
      <c r="C103" s="143"/>
    </row>
    <row r="104" spans="1:3" ht="15" customHeight="1">
      <c r="A104" s="358" t="s">
        <v>88</v>
      </c>
      <c r="B104" s="358"/>
      <c r="C104" s="358"/>
    </row>
    <row r="105" spans="1:3" ht="15">
      <c r="A105" s="141" t="s">
        <v>127</v>
      </c>
      <c r="B105" s="142"/>
      <c r="C105" s="143"/>
    </row>
    <row r="106" spans="1:3" ht="15">
      <c r="A106" s="141" t="s">
        <v>136</v>
      </c>
      <c r="B106" s="142"/>
      <c r="C106" s="143"/>
    </row>
    <row r="107" spans="1:3" ht="15">
      <c r="A107" s="141" t="s">
        <v>129</v>
      </c>
      <c r="B107" s="142"/>
      <c r="C107" s="143"/>
    </row>
    <row r="108" spans="1:3" ht="15">
      <c r="A108" s="359" t="s">
        <v>90</v>
      </c>
      <c r="B108" s="359"/>
      <c r="C108" s="359"/>
    </row>
    <row r="109" spans="1:3" ht="15">
      <c r="A109" s="144"/>
      <c r="B109" s="135"/>
      <c r="C109" s="145"/>
    </row>
    <row r="110" spans="1:3" ht="15">
      <c r="A110" s="146"/>
      <c r="B110" s="102"/>
      <c r="C110" s="111"/>
    </row>
    <row r="111" spans="1:3" ht="15">
      <c r="A111" s="147"/>
      <c r="B111" s="102"/>
      <c r="C111" s="111"/>
    </row>
    <row r="112" spans="1:3" ht="15">
      <c r="A112" s="148"/>
      <c r="B112" s="102"/>
      <c r="C112" s="111"/>
    </row>
    <row r="113" spans="1:3" ht="15">
      <c r="A113" s="148"/>
      <c r="B113" s="102"/>
      <c r="C113" s="111"/>
    </row>
    <row r="114" spans="1:3" ht="15">
      <c r="A114" s="115"/>
      <c r="B114" s="102"/>
      <c r="C114" s="111"/>
    </row>
    <row r="115" spans="1:3" ht="15">
      <c r="A115" s="115"/>
      <c r="B115" s="102"/>
      <c r="C115" s="111"/>
    </row>
    <row r="116" spans="1:3" ht="15">
      <c r="A116" s="115"/>
      <c r="B116" s="102"/>
      <c r="C116" s="111"/>
    </row>
    <row r="117" spans="1:3" ht="15">
      <c r="A117" s="147"/>
      <c r="B117" s="102"/>
      <c r="C117" s="111"/>
    </row>
    <row r="118" spans="1:3" ht="15">
      <c r="A118" s="147"/>
      <c r="B118" s="102"/>
      <c r="C118" s="111"/>
    </row>
    <row r="119" spans="1:3" ht="15">
      <c r="A119" s="115"/>
      <c r="B119" s="102"/>
      <c r="C119" s="111"/>
    </row>
    <row r="120" spans="1:3" ht="15">
      <c r="A120" s="115"/>
      <c r="B120" s="102"/>
      <c r="C120" s="111"/>
    </row>
    <row r="121" spans="1:3" ht="15">
      <c r="A121" s="147"/>
      <c r="B121" s="102"/>
      <c r="C121" s="111"/>
    </row>
    <row r="122" spans="1:3" ht="15">
      <c r="A122" s="148"/>
      <c r="B122" s="142"/>
      <c r="C122" s="143"/>
    </row>
    <row r="123" spans="1:3" ht="15">
      <c r="A123" s="148"/>
      <c r="B123" s="142"/>
      <c r="C123" s="143"/>
    </row>
    <row r="124" spans="1:3" ht="15">
      <c r="A124" s="148"/>
      <c r="B124" s="142"/>
      <c r="C124" s="143"/>
    </row>
    <row r="125" spans="1:3" ht="15">
      <c r="A125" s="148"/>
      <c r="B125" s="142"/>
      <c r="C125" s="143"/>
    </row>
    <row r="126" spans="1:3" ht="15">
      <c r="A126" s="148"/>
      <c r="B126" s="142"/>
      <c r="C126" s="143"/>
    </row>
    <row r="127" spans="1:3" ht="15">
      <c r="A127" s="148"/>
      <c r="B127" s="142"/>
      <c r="C127" s="143"/>
    </row>
    <row r="128" spans="1:3" ht="15">
      <c r="A128" s="148"/>
      <c r="B128" s="142"/>
      <c r="C128" s="143"/>
    </row>
    <row r="129" spans="1:3" ht="15">
      <c r="A129" s="148"/>
      <c r="B129" s="142"/>
      <c r="C129" s="143"/>
    </row>
    <row r="130" spans="1:3" ht="15">
      <c r="A130" s="148"/>
      <c r="B130" s="142"/>
      <c r="C130" s="143"/>
    </row>
    <row r="131" spans="1:3" ht="15">
      <c r="A131" s="144"/>
      <c r="B131" s="135"/>
      <c r="C131" s="149"/>
    </row>
    <row r="132" spans="1:3" ht="15">
      <c r="A132" s="144"/>
      <c r="B132" s="135"/>
      <c r="C132" s="149"/>
    </row>
    <row r="133" spans="1:3" ht="15">
      <c r="A133" s="360" t="s">
        <v>91</v>
      </c>
      <c r="B133" s="360"/>
      <c r="C133" s="150">
        <f>SUM(C109:C132)/2</f>
        <v>0</v>
      </c>
    </row>
    <row r="134" spans="1:3" ht="15">
      <c r="A134" s="361" t="s">
        <v>92</v>
      </c>
      <c r="B134" s="361"/>
      <c r="C134" s="361"/>
    </row>
    <row r="135" spans="1:3" ht="15">
      <c r="A135" s="148" t="s">
        <v>130</v>
      </c>
      <c r="B135" s="102"/>
      <c r="C135" s="151">
        <f>ROUND(C144,1)</f>
        <v>0</v>
      </c>
    </row>
    <row r="136" spans="1:3" ht="15">
      <c r="A136" s="148" t="s">
        <v>131</v>
      </c>
      <c r="B136" s="135"/>
      <c r="C136" s="149"/>
    </row>
    <row r="137" spans="1:3" ht="15">
      <c r="A137" s="357" t="s">
        <v>95</v>
      </c>
      <c r="B137" s="357"/>
      <c r="C137" s="357"/>
    </row>
    <row r="138" spans="1:3" ht="15">
      <c r="A138" s="152" t="s">
        <v>152</v>
      </c>
      <c r="B138" s="142"/>
      <c r="C138" s="143"/>
    </row>
    <row r="139" spans="1:3" ht="15">
      <c r="A139" s="109" t="s">
        <v>151</v>
      </c>
      <c r="B139" s="102"/>
      <c r="C139" s="111"/>
    </row>
    <row r="140" spans="1:3" ht="15">
      <c r="A140" s="109" t="s">
        <v>153</v>
      </c>
      <c r="B140" s="110"/>
      <c r="C140" s="111"/>
    </row>
    <row r="141" spans="1:3" ht="15">
      <c r="A141" s="109" t="s">
        <v>135</v>
      </c>
      <c r="B141" s="142"/>
      <c r="C141" s="143"/>
    </row>
    <row r="142" spans="1:3" ht="15">
      <c r="A142" s="362" t="s">
        <v>100</v>
      </c>
      <c r="B142" s="362"/>
      <c r="C142" s="150">
        <f>SUM(C103,C105,C106,C107,C135,C136,C138,C139,C140,C141)/2</f>
        <v>0</v>
      </c>
    </row>
    <row r="143" spans="1:3" ht="15">
      <c r="A143" s="363" t="s">
        <v>62</v>
      </c>
      <c r="B143" s="363"/>
      <c r="C143" s="112">
        <f>ROUND(B144,0)</f>
        <v>0</v>
      </c>
    </row>
    <row r="144" spans="1:3" ht="15">
      <c r="A144" s="153" t="s">
        <v>63</v>
      </c>
      <c r="B144" s="154">
        <f>SUM(C133,C142)</f>
        <v>0</v>
      </c>
      <c r="C144" s="155" t="str">
        <f>IF(C133&lt;5,"0",IF(C133&gt;=5,"2"))</f>
        <v>0</v>
      </c>
    </row>
    <row r="145" spans="1:3" ht="44.25">
      <c r="A145" s="115" t="str">
        <f>IF(C143&lt;8,"Un devoir décevant",IF(C143&lt;12,"Un devoir acceptable mais qui peut être amélioré",IF(C143&lt;14,"Un bon travail","Excellent devoir")))</f>
        <v>Un devoir décevant</v>
      </c>
      <c r="B145" s="154"/>
      <c r="C145" s="116" t="str">
        <f>IF(C143&lt;8,"",IF(C143&lt;12,"",IF(C143&lt;14,"","")))</f>
        <v></v>
      </c>
    </row>
    <row r="146" spans="1:3" ht="15">
      <c r="A146" s="115" t="str">
        <f>IF(C142&lt;2,"La méthode du croquis n'est pas maîtrisée",IF(C142&lt;8,"La méthode du croquis est partiellement maîtrisée","La méthode du croquis est maîtrisée"))</f>
        <v>La méthode du croquis n'est pas maîtrisée</v>
      </c>
      <c r="B146" s="154"/>
      <c r="C146" s="27"/>
    </row>
    <row r="147" spans="1:3" ht="15">
      <c r="A147" s="117" t="str">
        <f>IF(C133&lt;5,"L'argumentation est insuffisante",IF(C133&gt;=5,"L'argumentation est satisfaisante"))</f>
        <v>L'argumentation est insuffisante</v>
      </c>
      <c r="B147" s="156"/>
      <c r="C147" s="157"/>
    </row>
    <row r="148" spans="1:3" ht="78.75" customHeight="1">
      <c r="A148" s="364" t="s">
        <v>31</v>
      </c>
      <c r="B148" s="364"/>
      <c r="C148" s="118" t="s">
        <v>32</v>
      </c>
    </row>
    <row r="149" spans="1:3" ht="15" customHeight="1">
      <c r="A149" s="365" t="s">
        <v>84</v>
      </c>
      <c r="B149" s="365"/>
      <c r="C149" s="365"/>
    </row>
    <row r="150" spans="1:3" ht="15">
      <c r="A150" s="366" t="s">
        <v>85</v>
      </c>
      <c r="B150" s="366"/>
      <c r="C150" s="158"/>
    </row>
    <row r="151" spans="1:3" ht="15">
      <c r="A151" s="367" t="s">
        <v>86</v>
      </c>
      <c r="B151" s="367"/>
      <c r="C151" s="367"/>
    </row>
    <row r="152" spans="1:3" ht="15">
      <c r="A152" s="141" t="s">
        <v>126</v>
      </c>
      <c r="B152" s="142"/>
      <c r="C152" s="143"/>
    </row>
    <row r="153" spans="1:3" ht="15" customHeight="1">
      <c r="A153" s="368" t="s">
        <v>88</v>
      </c>
      <c r="B153" s="368"/>
      <c r="C153" s="368"/>
    </row>
    <row r="154" spans="1:3" ht="15">
      <c r="A154" s="141" t="s">
        <v>127</v>
      </c>
      <c r="B154" s="142"/>
      <c r="C154" s="143"/>
    </row>
    <row r="155" spans="1:3" ht="15">
      <c r="A155" s="141" t="s">
        <v>136</v>
      </c>
      <c r="B155" s="142"/>
      <c r="C155" s="143"/>
    </row>
    <row r="156" spans="1:3" ht="15">
      <c r="A156" s="141" t="s">
        <v>129</v>
      </c>
      <c r="B156" s="142"/>
      <c r="C156" s="143"/>
    </row>
    <row r="157" spans="1:3" ht="15">
      <c r="A157" s="369" t="s">
        <v>90</v>
      </c>
      <c r="B157" s="369"/>
      <c r="C157" s="369"/>
    </row>
    <row r="158" spans="1:3" ht="15">
      <c r="A158" s="144"/>
      <c r="B158" s="135"/>
      <c r="C158" s="145"/>
    </row>
    <row r="159" spans="1:3" ht="15">
      <c r="A159" s="146"/>
      <c r="B159" s="102"/>
      <c r="C159" s="111"/>
    </row>
    <row r="160" spans="1:3" ht="15">
      <c r="A160" s="147"/>
      <c r="B160" s="102"/>
      <c r="C160" s="111"/>
    </row>
    <row r="161" spans="1:3" ht="15">
      <c r="A161" s="148"/>
      <c r="B161" s="102"/>
      <c r="C161" s="111"/>
    </row>
    <row r="162" spans="1:3" ht="15">
      <c r="A162" s="148"/>
      <c r="B162" s="102"/>
      <c r="C162" s="111"/>
    </row>
    <row r="163" spans="1:3" ht="15">
      <c r="A163" s="115"/>
      <c r="B163" s="102"/>
      <c r="C163" s="111"/>
    </row>
    <row r="164" spans="1:3" ht="15">
      <c r="A164" s="115"/>
      <c r="B164" s="102"/>
      <c r="C164" s="111"/>
    </row>
    <row r="165" spans="1:3" ht="15">
      <c r="A165" s="115"/>
      <c r="B165" s="102"/>
      <c r="C165" s="111"/>
    </row>
    <row r="166" spans="1:3" ht="15">
      <c r="A166" s="147"/>
      <c r="B166" s="102"/>
      <c r="C166" s="111"/>
    </row>
    <row r="167" spans="1:3" ht="15">
      <c r="A167" s="147"/>
      <c r="B167" s="102"/>
      <c r="C167" s="111"/>
    </row>
    <row r="168" spans="1:3" ht="15">
      <c r="A168" s="115"/>
      <c r="B168" s="102"/>
      <c r="C168" s="111"/>
    </row>
    <row r="169" spans="1:3" ht="15">
      <c r="A169" s="115"/>
      <c r="B169" s="102"/>
      <c r="C169" s="111"/>
    </row>
    <row r="170" spans="1:3" ht="15">
      <c r="A170" s="147"/>
      <c r="B170" s="102"/>
      <c r="C170" s="111"/>
    </row>
    <row r="171" spans="1:3" ht="15">
      <c r="A171" s="148"/>
      <c r="B171" s="142"/>
      <c r="C171" s="143"/>
    </row>
    <row r="172" spans="1:3" ht="15">
      <c r="A172" s="148"/>
      <c r="B172" s="142"/>
      <c r="C172" s="143"/>
    </row>
    <row r="173" spans="1:3" ht="15">
      <c r="A173" s="148"/>
      <c r="B173" s="142"/>
      <c r="C173" s="143"/>
    </row>
    <row r="174" spans="1:3" ht="15">
      <c r="A174" s="148"/>
      <c r="B174" s="142"/>
      <c r="C174" s="143"/>
    </row>
    <row r="175" spans="1:3" ht="15">
      <c r="A175" s="148"/>
      <c r="B175" s="142"/>
      <c r="C175" s="143"/>
    </row>
    <row r="176" spans="1:3" ht="15">
      <c r="A176" s="148"/>
      <c r="B176" s="142"/>
      <c r="C176" s="143"/>
    </row>
    <row r="177" spans="1:3" ht="15">
      <c r="A177" s="148"/>
      <c r="B177" s="142"/>
      <c r="C177" s="143"/>
    </row>
    <row r="178" spans="1:3" ht="15">
      <c r="A178" s="148"/>
      <c r="B178" s="142"/>
      <c r="C178" s="143"/>
    </row>
    <row r="179" spans="1:3" ht="15">
      <c r="A179" s="148"/>
      <c r="B179" s="142"/>
      <c r="C179" s="143"/>
    </row>
    <row r="180" spans="1:3" ht="15">
      <c r="A180" s="144"/>
      <c r="B180" s="135"/>
      <c r="C180" s="149"/>
    </row>
    <row r="181" spans="1:3" ht="15">
      <c r="A181" s="144"/>
      <c r="B181" s="135"/>
      <c r="C181" s="149"/>
    </row>
    <row r="182" spans="1:3" ht="15">
      <c r="A182" s="360" t="s">
        <v>91</v>
      </c>
      <c r="B182" s="360"/>
      <c r="C182" s="150">
        <f>SUM(C158:C181)/2</f>
        <v>0</v>
      </c>
    </row>
    <row r="183" spans="1:3" ht="15">
      <c r="A183" s="370" t="s">
        <v>92</v>
      </c>
      <c r="B183" s="370"/>
      <c r="C183" s="370"/>
    </row>
    <row r="184" spans="1:3" ht="15">
      <c r="A184" s="148" t="s">
        <v>130</v>
      </c>
      <c r="B184" s="102"/>
      <c r="C184" s="151">
        <f>ROUND(C193,1)</f>
        <v>0</v>
      </c>
    </row>
    <row r="185" spans="1:3" ht="15">
      <c r="A185" s="148" t="s">
        <v>131</v>
      </c>
      <c r="B185" s="135"/>
      <c r="C185" s="149"/>
    </row>
    <row r="186" spans="1:3" ht="15">
      <c r="A186" s="367" t="s">
        <v>95</v>
      </c>
      <c r="B186" s="367"/>
      <c r="C186" s="367"/>
    </row>
    <row r="187" spans="1:3" ht="15">
      <c r="A187" s="152" t="s">
        <v>152</v>
      </c>
      <c r="B187" s="142"/>
      <c r="C187" s="143"/>
    </row>
    <row r="188" spans="1:3" ht="15">
      <c r="A188" s="109" t="s">
        <v>151</v>
      </c>
      <c r="B188" s="102"/>
      <c r="C188" s="111"/>
    </row>
    <row r="189" spans="1:3" ht="15">
      <c r="A189" s="109" t="s">
        <v>153</v>
      </c>
      <c r="B189" s="110"/>
      <c r="C189" s="111"/>
    </row>
    <row r="190" spans="1:3" ht="15">
      <c r="A190" s="109" t="s">
        <v>135</v>
      </c>
      <c r="B190" s="142"/>
      <c r="C190" s="143"/>
    </row>
    <row r="191" spans="1:3" ht="15">
      <c r="A191" s="362" t="s">
        <v>100</v>
      </c>
      <c r="B191" s="362"/>
      <c r="C191" s="150">
        <f>SUM(C152,C154,C155,C156,C184,C185,C187,C188,C189,C190)/2</f>
        <v>0</v>
      </c>
    </row>
    <row r="192" spans="1:3" ht="15">
      <c r="A192" s="371" t="s">
        <v>62</v>
      </c>
      <c r="B192" s="371"/>
      <c r="C192" s="119">
        <f>ROUND(B193,0)</f>
        <v>0</v>
      </c>
    </row>
    <row r="193" spans="1:3" ht="15">
      <c r="A193" s="153" t="s">
        <v>63</v>
      </c>
      <c r="B193" s="154">
        <f>SUM(C182,C191)</f>
        <v>0</v>
      </c>
      <c r="C193" s="155" t="str">
        <f>IF(C182&lt;5,"0",IF(C182&gt;=5,"2"))</f>
        <v>0</v>
      </c>
    </row>
    <row r="194" spans="1:3" ht="44.25">
      <c r="A194" s="115" t="str">
        <f>IF(C192&lt;8,"Un devoir décevant",IF(C192&lt;12,"Un devoir acceptable mais qui peut être amélioré",IF(C192&lt;14,"Un bon travail","Excellent devoir")))</f>
        <v>Un devoir décevant</v>
      </c>
      <c r="B194" s="154"/>
      <c r="C194" s="116" t="str">
        <f>IF(C192&lt;8,"",IF(C192&lt;12,"",IF(C192&lt;14,"","")))</f>
        <v></v>
      </c>
    </row>
    <row r="195" spans="1:3" ht="15">
      <c r="A195" s="115" t="str">
        <f>IF(C191&lt;2,"La méthode du croquis n'est pas maîtrisée",IF(C191&lt;8,"La méthode du croquis est partiellement maîtrisée","La méthode du croquis est maîtrisée"))</f>
        <v>La méthode du croquis n'est pas maîtrisée</v>
      </c>
      <c r="B195" s="154"/>
      <c r="C195" s="27"/>
    </row>
    <row r="196" spans="1:3" ht="15">
      <c r="A196" s="117" t="str">
        <f>IF(C182&lt;5,"L'argumentation est insuffisante",IF(C182&gt;=5,"L'argumentation est satisfaisante"))</f>
        <v>L'argumentation est insuffisante</v>
      </c>
      <c r="B196" s="156"/>
      <c r="C196" s="157"/>
    </row>
  </sheetData>
  <sheetProtection selectLockedCells="1" selectUnlockedCells="1"/>
  <mergeCells count="44">
    <mergeCell ref="A191:B191"/>
    <mergeCell ref="A192:B192"/>
    <mergeCell ref="A151:C151"/>
    <mergeCell ref="A153:C153"/>
    <mergeCell ref="A157:C157"/>
    <mergeCell ref="A182:B182"/>
    <mergeCell ref="A183:C183"/>
    <mergeCell ref="A186:C186"/>
    <mergeCell ref="A137:C137"/>
    <mergeCell ref="A142:B142"/>
    <mergeCell ref="A143:B143"/>
    <mergeCell ref="A148:B148"/>
    <mergeCell ref="A149:C149"/>
    <mergeCell ref="A150:B150"/>
    <mergeCell ref="A101:B101"/>
    <mergeCell ref="A102:C102"/>
    <mergeCell ref="A104:C104"/>
    <mergeCell ref="A108:C108"/>
    <mergeCell ref="A133:B133"/>
    <mergeCell ref="A134:C134"/>
    <mergeCell ref="A85:C85"/>
    <mergeCell ref="A88:C88"/>
    <mergeCell ref="A93:B93"/>
    <mergeCell ref="A94:B94"/>
    <mergeCell ref="A99:B99"/>
    <mergeCell ref="A100:C100"/>
    <mergeCell ref="A51:C51"/>
    <mergeCell ref="A52:B52"/>
    <mergeCell ref="A53:C53"/>
    <mergeCell ref="A55:C55"/>
    <mergeCell ref="A59:C59"/>
    <mergeCell ref="A84:B84"/>
    <mergeCell ref="A35:B35"/>
    <mergeCell ref="A36:C36"/>
    <mergeCell ref="A39:C39"/>
    <mergeCell ref="A44:B44"/>
    <mergeCell ref="A45:B45"/>
    <mergeCell ref="A50:B50"/>
    <mergeCell ref="A1:B1"/>
    <mergeCell ref="A2:C2"/>
    <mergeCell ref="A3:B3"/>
    <mergeCell ref="A4:C4"/>
    <mergeCell ref="A6:C6"/>
    <mergeCell ref="A10:C10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B34"/>
  <sheetViews>
    <sheetView zoomScalePageLayoutView="0" workbookViewId="0" topLeftCell="A1">
      <selection activeCell="B34" sqref="A1:B34"/>
    </sheetView>
  </sheetViews>
  <sheetFormatPr defaultColWidth="11.00390625" defaultRowHeight="15"/>
  <cols>
    <col min="1" max="1" width="72.57421875" style="0" customWidth="1"/>
    <col min="2" max="2" width="11.57421875" style="0" customWidth="1"/>
  </cols>
  <sheetData>
    <row r="1" spans="1:2" ht="15">
      <c r="A1" s="372" t="s">
        <v>101</v>
      </c>
      <c r="B1" s="372"/>
    </row>
    <row r="2" spans="1:2" ht="15">
      <c r="A2" s="120" t="s">
        <v>102</v>
      </c>
      <c r="B2" s="121"/>
    </row>
    <row r="3" spans="1:2" ht="15">
      <c r="A3" s="135" t="s">
        <v>103</v>
      </c>
      <c r="B3" s="135"/>
    </row>
    <row r="4" spans="1:2" ht="15">
      <c r="A4" s="135" t="s">
        <v>104</v>
      </c>
      <c r="B4" s="135"/>
    </row>
    <row r="5" spans="1:2" ht="15">
      <c r="A5" s="135" t="s">
        <v>105</v>
      </c>
      <c r="B5" s="135"/>
    </row>
    <row r="6" spans="1:2" ht="15">
      <c r="A6" s="135" t="s">
        <v>106</v>
      </c>
      <c r="B6" s="135"/>
    </row>
    <row r="7" spans="1:2" ht="15">
      <c r="A7" s="135" t="s">
        <v>107</v>
      </c>
      <c r="B7" s="135"/>
    </row>
    <row r="8" spans="1:2" ht="15">
      <c r="A8" s="135" t="s">
        <v>108</v>
      </c>
      <c r="B8" s="135"/>
    </row>
    <row r="9" spans="1:2" ht="15">
      <c r="A9" s="135" t="s">
        <v>109</v>
      </c>
      <c r="B9" s="135"/>
    </row>
    <row r="10" spans="1:2" ht="15">
      <c r="A10" s="135" t="s">
        <v>110</v>
      </c>
      <c r="B10" s="135"/>
    </row>
    <row r="11" spans="1:2" ht="15">
      <c r="A11" s="135" t="s">
        <v>111</v>
      </c>
      <c r="B11" s="135"/>
    </row>
    <row r="12" spans="1:2" ht="15">
      <c r="A12" s="135" t="s">
        <v>112</v>
      </c>
      <c r="B12" s="135"/>
    </row>
    <row r="13" spans="1:2" ht="15">
      <c r="A13" s="135" t="s">
        <v>113</v>
      </c>
      <c r="B13" s="136"/>
    </row>
    <row r="14" spans="1:2" ht="15">
      <c r="A14" s="137" t="s">
        <v>114</v>
      </c>
      <c r="B14" s="138"/>
    </row>
    <row r="15" spans="1:2" ht="15">
      <c r="A15" s="135" t="s">
        <v>115</v>
      </c>
      <c r="B15" s="135"/>
    </row>
    <row r="16" spans="1:2" ht="15">
      <c r="A16" s="135" t="s">
        <v>116</v>
      </c>
      <c r="B16" s="135"/>
    </row>
    <row r="17" spans="1:2" ht="15">
      <c r="A17" s="139" t="s">
        <v>117</v>
      </c>
      <c r="B17" s="135">
        <f>SUM(B2:B16)</f>
        <v>0</v>
      </c>
    </row>
    <row r="18" spans="1:2" ht="15">
      <c r="A18" s="372" t="s">
        <v>101</v>
      </c>
      <c r="B18" s="372"/>
    </row>
    <row r="19" spans="1:2" ht="15">
      <c r="A19" s="120" t="s">
        <v>102</v>
      </c>
      <c r="B19" s="121"/>
    </row>
    <row r="20" spans="1:2" ht="15">
      <c r="A20" s="135" t="s">
        <v>103</v>
      </c>
      <c r="B20" s="135"/>
    </row>
    <row r="21" spans="1:2" ht="15">
      <c r="A21" s="135" t="s">
        <v>104</v>
      </c>
      <c r="B21" s="135"/>
    </row>
    <row r="22" spans="1:2" ht="15">
      <c r="A22" s="135" t="s">
        <v>105</v>
      </c>
      <c r="B22" s="135"/>
    </row>
    <row r="23" spans="1:2" ht="15">
      <c r="A23" s="135" t="s">
        <v>106</v>
      </c>
      <c r="B23" s="135"/>
    </row>
    <row r="24" spans="1:2" ht="15">
      <c r="A24" s="135" t="s">
        <v>107</v>
      </c>
      <c r="B24" s="135"/>
    </row>
    <row r="25" spans="1:2" ht="15">
      <c r="A25" s="135" t="s">
        <v>108</v>
      </c>
      <c r="B25" s="135"/>
    </row>
    <row r="26" spans="1:2" ht="15">
      <c r="A26" s="135" t="s">
        <v>109</v>
      </c>
      <c r="B26" s="135"/>
    </row>
    <row r="27" spans="1:2" ht="15">
      <c r="A27" s="135" t="s">
        <v>110</v>
      </c>
      <c r="B27" s="135"/>
    </row>
    <row r="28" spans="1:2" ht="15">
      <c r="A28" s="135" t="s">
        <v>111</v>
      </c>
      <c r="B28" s="135"/>
    </row>
    <row r="29" spans="1:2" ht="15">
      <c r="A29" s="135" t="s">
        <v>112</v>
      </c>
      <c r="B29" s="135"/>
    </row>
    <row r="30" spans="1:2" ht="15">
      <c r="A30" s="135" t="s">
        <v>113</v>
      </c>
      <c r="B30" s="136"/>
    </row>
    <row r="31" spans="1:2" ht="15">
      <c r="A31" s="137" t="s">
        <v>114</v>
      </c>
      <c r="B31" s="138"/>
    </row>
    <row r="32" spans="1:2" ht="15">
      <c r="A32" s="135" t="s">
        <v>115</v>
      </c>
      <c r="B32" s="135"/>
    </row>
    <row r="33" spans="1:2" ht="15">
      <c r="A33" s="135" t="s">
        <v>116</v>
      </c>
      <c r="B33" s="135"/>
    </row>
    <row r="34" spans="1:2" ht="15">
      <c r="A34" s="139" t="s">
        <v>117</v>
      </c>
      <c r="B34" s="135">
        <f>SUM(B19:B33)</f>
        <v>0</v>
      </c>
    </row>
  </sheetData>
  <sheetProtection selectLockedCells="1" selectUnlockedCells="1"/>
  <mergeCells count="2">
    <mergeCell ref="A1:B1"/>
    <mergeCell ref="A18:B1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B34"/>
  <sheetViews>
    <sheetView zoomScalePageLayoutView="0" workbookViewId="0" topLeftCell="A1">
      <selection activeCell="B34" sqref="A1:B34"/>
    </sheetView>
  </sheetViews>
  <sheetFormatPr defaultColWidth="11.00390625" defaultRowHeight="15"/>
  <cols>
    <col min="1" max="1" width="71.7109375" style="0" customWidth="1"/>
  </cols>
  <sheetData>
    <row r="1" spans="1:2" ht="15">
      <c r="A1" s="372" t="s">
        <v>101</v>
      </c>
      <c r="B1" s="372"/>
    </row>
    <row r="2" spans="1:2" ht="15">
      <c r="A2" s="120" t="s">
        <v>102</v>
      </c>
      <c r="B2" s="121"/>
    </row>
    <row r="3" spans="1:2" ht="15">
      <c r="A3" s="135" t="s">
        <v>103</v>
      </c>
      <c r="B3" s="135"/>
    </row>
    <row r="4" spans="1:2" ht="15">
      <c r="A4" s="135" t="s">
        <v>104</v>
      </c>
      <c r="B4" s="135"/>
    </row>
    <row r="5" spans="1:2" ht="15">
      <c r="A5" s="135" t="s">
        <v>105</v>
      </c>
      <c r="B5" s="135"/>
    </row>
    <row r="6" spans="1:2" ht="15">
      <c r="A6" s="135" t="s">
        <v>106</v>
      </c>
      <c r="B6" s="135"/>
    </row>
    <row r="7" spans="1:2" ht="15">
      <c r="A7" s="135" t="s">
        <v>107</v>
      </c>
      <c r="B7" s="135"/>
    </row>
    <row r="8" spans="1:2" ht="15">
      <c r="A8" s="135" t="s">
        <v>108</v>
      </c>
      <c r="B8" s="135"/>
    </row>
    <row r="9" spans="1:2" ht="15">
      <c r="A9" s="135" t="s">
        <v>109</v>
      </c>
      <c r="B9" s="135"/>
    </row>
    <row r="10" spans="1:2" ht="15">
      <c r="A10" s="135" t="s">
        <v>110</v>
      </c>
      <c r="B10" s="135"/>
    </row>
    <row r="11" spans="1:2" ht="15">
      <c r="A11" s="135" t="s">
        <v>111</v>
      </c>
      <c r="B11" s="135"/>
    </row>
    <row r="12" spans="1:2" ht="15">
      <c r="A12" s="135" t="s">
        <v>112</v>
      </c>
      <c r="B12" s="135"/>
    </row>
    <row r="13" spans="1:2" ht="15">
      <c r="A13" s="135" t="s">
        <v>113</v>
      </c>
      <c r="B13" s="136"/>
    </row>
    <row r="14" spans="1:2" ht="15">
      <c r="A14" s="137" t="s">
        <v>114</v>
      </c>
      <c r="B14" s="138"/>
    </row>
    <row r="15" spans="1:2" ht="15">
      <c r="A15" s="135" t="s">
        <v>115</v>
      </c>
      <c r="B15" s="135"/>
    </row>
    <row r="16" spans="1:2" ht="15">
      <c r="A16" s="135" t="s">
        <v>116</v>
      </c>
      <c r="B16" s="135"/>
    </row>
    <row r="17" spans="1:2" ht="15">
      <c r="A17" s="139" t="s">
        <v>117</v>
      </c>
      <c r="B17" s="135">
        <f>SUM(B2:B16)</f>
        <v>0</v>
      </c>
    </row>
    <row r="18" spans="1:2" ht="15">
      <c r="A18" s="372" t="s">
        <v>101</v>
      </c>
      <c r="B18" s="372"/>
    </row>
    <row r="19" spans="1:2" ht="15">
      <c r="A19" s="120" t="s">
        <v>102</v>
      </c>
      <c r="B19" s="121"/>
    </row>
    <row r="20" spans="1:2" ht="15">
      <c r="A20" s="135" t="s">
        <v>103</v>
      </c>
      <c r="B20" s="135"/>
    </row>
    <row r="21" spans="1:2" ht="15">
      <c r="A21" s="135" t="s">
        <v>104</v>
      </c>
      <c r="B21" s="135"/>
    </row>
    <row r="22" spans="1:2" ht="15">
      <c r="A22" s="135" t="s">
        <v>105</v>
      </c>
      <c r="B22" s="135"/>
    </row>
    <row r="23" spans="1:2" ht="15">
      <c r="A23" s="135" t="s">
        <v>106</v>
      </c>
      <c r="B23" s="135"/>
    </row>
    <row r="24" spans="1:2" ht="15">
      <c r="A24" s="135" t="s">
        <v>107</v>
      </c>
      <c r="B24" s="135"/>
    </row>
    <row r="25" spans="1:2" ht="15">
      <c r="A25" s="135" t="s">
        <v>108</v>
      </c>
      <c r="B25" s="135"/>
    </row>
    <row r="26" spans="1:2" ht="15">
      <c r="A26" s="135" t="s">
        <v>109</v>
      </c>
      <c r="B26" s="135"/>
    </row>
    <row r="27" spans="1:2" ht="15">
      <c r="A27" s="135" t="s">
        <v>110</v>
      </c>
      <c r="B27" s="135"/>
    </row>
    <row r="28" spans="1:2" ht="15">
      <c r="A28" s="135" t="s">
        <v>111</v>
      </c>
      <c r="B28" s="135"/>
    </row>
    <row r="29" spans="1:2" ht="15">
      <c r="A29" s="135" t="s">
        <v>112</v>
      </c>
      <c r="B29" s="135"/>
    </row>
    <row r="30" spans="1:2" ht="15">
      <c r="A30" s="135" t="s">
        <v>113</v>
      </c>
      <c r="B30" s="136"/>
    </row>
    <row r="31" spans="1:2" ht="15">
      <c r="A31" s="137" t="s">
        <v>114</v>
      </c>
      <c r="B31" s="138"/>
    </row>
    <row r="32" spans="1:2" ht="15">
      <c r="A32" s="135" t="s">
        <v>115</v>
      </c>
      <c r="B32" s="135"/>
    </row>
    <row r="33" spans="1:2" ht="15">
      <c r="A33" s="135" t="s">
        <v>116</v>
      </c>
      <c r="B33" s="135"/>
    </row>
    <row r="34" spans="1:2" ht="15">
      <c r="A34" s="139" t="s">
        <v>117</v>
      </c>
      <c r="B34" s="135">
        <f>SUM(B19:B33)</f>
        <v>0</v>
      </c>
    </row>
  </sheetData>
  <sheetProtection selectLockedCells="1" selectUnlockedCells="1"/>
  <mergeCells count="2">
    <mergeCell ref="A1:B1"/>
    <mergeCell ref="A18:B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B34"/>
  <sheetViews>
    <sheetView zoomScalePageLayoutView="0" workbookViewId="0" topLeftCell="A1">
      <selection activeCell="B34" sqref="A1:B34"/>
    </sheetView>
  </sheetViews>
  <sheetFormatPr defaultColWidth="11.00390625" defaultRowHeight="15"/>
  <cols>
    <col min="1" max="1" width="73.00390625" style="0" customWidth="1"/>
  </cols>
  <sheetData>
    <row r="1" spans="1:2" ht="15">
      <c r="A1" s="372" t="s">
        <v>101</v>
      </c>
      <c r="B1" s="372"/>
    </row>
    <row r="2" spans="1:2" ht="15">
      <c r="A2" s="120" t="s">
        <v>102</v>
      </c>
      <c r="B2" s="121"/>
    </row>
    <row r="3" spans="1:2" ht="15">
      <c r="A3" s="135" t="s">
        <v>103</v>
      </c>
      <c r="B3" s="135"/>
    </row>
    <row r="4" spans="1:2" ht="15">
      <c r="A4" s="135" t="s">
        <v>104</v>
      </c>
      <c r="B4" s="135"/>
    </row>
    <row r="5" spans="1:2" ht="15">
      <c r="A5" s="135" t="s">
        <v>105</v>
      </c>
      <c r="B5" s="135"/>
    </row>
    <row r="6" spans="1:2" ht="15">
      <c r="A6" s="135" t="s">
        <v>106</v>
      </c>
      <c r="B6" s="135"/>
    </row>
    <row r="7" spans="1:2" ht="15">
      <c r="A7" s="135" t="s">
        <v>107</v>
      </c>
      <c r="B7" s="135"/>
    </row>
    <row r="8" spans="1:2" ht="15">
      <c r="A8" s="135" t="s">
        <v>108</v>
      </c>
      <c r="B8" s="135"/>
    </row>
    <row r="9" spans="1:2" ht="15">
      <c r="A9" s="135" t="s">
        <v>109</v>
      </c>
      <c r="B9" s="135"/>
    </row>
    <row r="10" spans="1:2" ht="15">
      <c r="A10" s="135" t="s">
        <v>110</v>
      </c>
      <c r="B10" s="135"/>
    </row>
    <row r="11" spans="1:2" ht="15">
      <c r="A11" s="135" t="s">
        <v>111</v>
      </c>
      <c r="B11" s="135"/>
    </row>
    <row r="12" spans="1:2" ht="15">
      <c r="A12" s="135" t="s">
        <v>112</v>
      </c>
      <c r="B12" s="135"/>
    </row>
    <row r="13" spans="1:2" ht="15">
      <c r="A13" s="135" t="s">
        <v>113</v>
      </c>
      <c r="B13" s="136"/>
    </row>
    <row r="14" spans="1:2" ht="15">
      <c r="A14" s="137" t="s">
        <v>114</v>
      </c>
      <c r="B14" s="138"/>
    </row>
    <row r="15" spans="1:2" ht="15">
      <c r="A15" s="135" t="s">
        <v>115</v>
      </c>
      <c r="B15" s="135"/>
    </row>
    <row r="16" spans="1:2" ht="15">
      <c r="A16" s="135" t="s">
        <v>116</v>
      </c>
      <c r="B16" s="135"/>
    </row>
    <row r="17" spans="1:2" ht="15">
      <c r="A17" s="139" t="s">
        <v>117</v>
      </c>
      <c r="B17" s="135">
        <f>SUM(B2:B16)</f>
        <v>0</v>
      </c>
    </row>
    <row r="18" spans="1:2" ht="15">
      <c r="A18" s="372" t="s">
        <v>101</v>
      </c>
      <c r="B18" s="372"/>
    </row>
    <row r="19" spans="1:2" ht="15">
      <c r="A19" s="120" t="s">
        <v>102</v>
      </c>
      <c r="B19" s="121"/>
    </row>
    <row r="20" spans="1:2" ht="15">
      <c r="A20" s="135" t="s">
        <v>103</v>
      </c>
      <c r="B20" s="135"/>
    </row>
    <row r="21" spans="1:2" ht="15">
      <c r="A21" s="135" t="s">
        <v>104</v>
      </c>
      <c r="B21" s="135"/>
    </row>
    <row r="22" spans="1:2" ht="15">
      <c r="A22" s="135" t="s">
        <v>105</v>
      </c>
      <c r="B22" s="135"/>
    </row>
    <row r="23" spans="1:2" ht="15">
      <c r="A23" s="135" t="s">
        <v>106</v>
      </c>
      <c r="B23" s="135"/>
    </row>
    <row r="24" spans="1:2" ht="15">
      <c r="A24" s="135" t="s">
        <v>107</v>
      </c>
      <c r="B24" s="135"/>
    </row>
    <row r="25" spans="1:2" ht="15">
      <c r="A25" s="135" t="s">
        <v>108</v>
      </c>
      <c r="B25" s="135"/>
    </row>
    <row r="26" spans="1:2" ht="15">
      <c r="A26" s="135" t="s">
        <v>109</v>
      </c>
      <c r="B26" s="135"/>
    </row>
    <row r="27" spans="1:2" ht="15">
      <c r="A27" s="135" t="s">
        <v>110</v>
      </c>
      <c r="B27" s="135"/>
    </row>
    <row r="28" spans="1:2" ht="15">
      <c r="A28" s="135" t="s">
        <v>111</v>
      </c>
      <c r="B28" s="135"/>
    </row>
    <row r="29" spans="1:2" ht="15">
      <c r="A29" s="135" t="s">
        <v>112</v>
      </c>
      <c r="B29" s="135"/>
    </row>
    <row r="30" spans="1:2" ht="15">
      <c r="A30" s="135" t="s">
        <v>113</v>
      </c>
      <c r="B30" s="136"/>
    </row>
    <row r="31" spans="1:2" ht="15">
      <c r="A31" s="137" t="s">
        <v>114</v>
      </c>
      <c r="B31" s="138"/>
    </row>
    <row r="32" spans="1:2" ht="15">
      <c r="A32" s="135" t="s">
        <v>115</v>
      </c>
      <c r="B32" s="135"/>
    </row>
    <row r="33" spans="1:2" ht="15">
      <c r="A33" s="135" t="s">
        <v>116</v>
      </c>
      <c r="B33" s="135"/>
    </row>
    <row r="34" spans="1:2" ht="15">
      <c r="A34" s="139" t="s">
        <v>117</v>
      </c>
      <c r="B34" s="135">
        <f>SUM(B19:B33)</f>
        <v>0</v>
      </c>
    </row>
  </sheetData>
  <sheetProtection selectLockedCells="1" selectUnlockedCells="1"/>
  <mergeCells count="2">
    <mergeCell ref="A1:B1"/>
    <mergeCell ref="A18:B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F189"/>
  <sheetViews>
    <sheetView zoomScalePageLayoutView="0" workbookViewId="0" topLeftCell="A1">
      <selection activeCell="E189" sqref="A1:E189"/>
    </sheetView>
  </sheetViews>
  <sheetFormatPr defaultColWidth="11.00390625" defaultRowHeight="15"/>
  <cols>
    <col min="1" max="1" width="53.8515625" style="0" customWidth="1"/>
  </cols>
  <sheetData>
    <row r="1" spans="1:6" ht="90.75">
      <c r="A1" s="325" t="s">
        <v>31</v>
      </c>
      <c r="B1" s="325"/>
      <c r="C1" s="325"/>
      <c r="D1" s="4" t="s">
        <v>32</v>
      </c>
      <c r="E1" s="231"/>
      <c r="F1" s="2"/>
    </row>
    <row r="2" spans="1:6" ht="15">
      <c r="A2" s="285" t="s">
        <v>33</v>
      </c>
      <c r="B2" s="285"/>
      <c r="C2" s="285"/>
      <c r="D2" s="285"/>
      <c r="E2" s="231"/>
      <c r="F2" s="2"/>
    </row>
    <row r="3" spans="1:6" ht="15">
      <c r="A3" s="285" t="s">
        <v>34</v>
      </c>
      <c r="B3" s="285"/>
      <c r="C3" s="285"/>
      <c r="D3" s="285"/>
      <c r="E3" s="231"/>
      <c r="F3" s="2"/>
    </row>
    <row r="4" spans="1:6" ht="15">
      <c r="A4" s="285" t="s">
        <v>35</v>
      </c>
      <c r="B4" s="285"/>
      <c r="C4" s="285"/>
      <c r="D4" s="285"/>
      <c r="E4" s="231"/>
      <c r="F4" s="2"/>
    </row>
    <row r="5" spans="1:6" ht="15">
      <c r="A5" s="288" t="s">
        <v>36</v>
      </c>
      <c r="B5" s="288"/>
      <c r="C5" s="288"/>
      <c r="D5" s="151"/>
      <c r="E5" s="231"/>
      <c r="F5" s="2"/>
    </row>
    <row r="6" spans="1:6" ht="15">
      <c r="A6" s="290" t="s">
        <v>37</v>
      </c>
      <c r="B6" s="290"/>
      <c r="C6" s="290"/>
      <c r="D6" s="151"/>
      <c r="E6" s="231"/>
      <c r="F6" s="2"/>
    </row>
    <row r="7" spans="1:6" ht="15">
      <c r="A7" s="290" t="s">
        <v>38</v>
      </c>
      <c r="B7" s="290"/>
      <c r="C7" s="290"/>
      <c r="D7" s="225"/>
      <c r="E7" s="231"/>
      <c r="F7" s="2"/>
    </row>
    <row r="8" spans="1:6" ht="15">
      <c r="A8" s="292"/>
      <c r="B8" s="292"/>
      <c r="C8" s="292"/>
      <c r="D8" s="226"/>
      <c r="E8" s="231"/>
      <c r="F8" s="2"/>
    </row>
    <row r="9" spans="1:6" ht="15">
      <c r="A9" s="8" t="str">
        <f>IF(C10&lt;5," Introduction à refaire","Bien, vous n'avez pas à refaire l'introduction")</f>
        <v> Introduction à refaire</v>
      </c>
      <c r="B9" s="227" t="str">
        <f>HYPERLINK("http://alain-fournier.entmip.fr/classes/lg-ts1/introduction-7922.htm","Pour refaire l'introduction sur l'ENT, cliquez ici")</f>
        <v>Pour refaire l'introduction sur l'ENT, cliquez ici</v>
      </c>
      <c r="C9" s="228"/>
      <c r="D9" s="226"/>
      <c r="E9" s="231"/>
      <c r="F9" s="2"/>
    </row>
    <row r="10" spans="1:6" ht="15">
      <c r="A10" s="11" t="s">
        <v>39</v>
      </c>
      <c r="B10" s="12"/>
      <c r="C10" s="12">
        <f>SUM(D5:D8)</f>
        <v>0</v>
      </c>
      <c r="D10" s="229">
        <f>SUM(D5:D8)</f>
        <v>0</v>
      </c>
      <c r="E10" s="231"/>
      <c r="F10" s="2"/>
    </row>
    <row r="11" spans="1:6" ht="15">
      <c r="A11" s="290" t="s">
        <v>40</v>
      </c>
      <c r="B11" s="290"/>
      <c r="C11" s="290"/>
      <c r="D11" s="151"/>
      <c r="E11" s="231"/>
      <c r="F11" s="2"/>
    </row>
    <row r="12" spans="1:6" ht="15">
      <c r="A12" s="294" t="s">
        <v>41</v>
      </c>
      <c r="B12" s="294"/>
      <c r="C12" s="294"/>
      <c r="D12" s="294"/>
      <c r="E12" s="231"/>
      <c r="F12" s="2"/>
    </row>
    <row r="13" spans="1:6" ht="15">
      <c r="A13" s="297"/>
      <c r="B13" s="297"/>
      <c r="C13" s="188"/>
      <c r="D13" s="230"/>
      <c r="E13" s="231"/>
      <c r="F13" s="2"/>
    </row>
    <row r="14" spans="1:6" ht="15">
      <c r="A14" s="299"/>
      <c r="B14" s="299"/>
      <c r="C14" s="188"/>
      <c r="D14" s="230"/>
      <c r="E14" s="231"/>
      <c r="F14" s="2"/>
    </row>
    <row r="15" spans="1:6" ht="15">
      <c r="A15" s="233"/>
      <c r="B15" s="234"/>
      <c r="C15" s="188"/>
      <c r="D15" s="230"/>
      <c r="E15" s="231"/>
      <c r="F15" s="2"/>
    </row>
    <row r="16" spans="1:6" ht="15">
      <c r="A16" s="233"/>
      <c r="B16" s="234"/>
      <c r="C16" s="188"/>
      <c r="D16" s="230"/>
      <c r="E16" s="231"/>
      <c r="F16" s="2"/>
    </row>
    <row r="17" spans="1:6" ht="15">
      <c r="A17" s="233"/>
      <c r="B17" s="234"/>
      <c r="C17" s="188"/>
      <c r="D17" s="230"/>
      <c r="E17" s="231"/>
      <c r="F17" s="2"/>
    </row>
    <row r="18" spans="1:6" ht="15">
      <c r="A18" s="233"/>
      <c r="B18" s="234"/>
      <c r="C18" s="188"/>
      <c r="D18" s="230"/>
      <c r="E18" s="231"/>
      <c r="F18" s="2"/>
    </row>
    <row r="19" spans="1:6" ht="15">
      <c r="A19" s="233"/>
      <c r="B19" s="234"/>
      <c r="C19" s="188"/>
      <c r="D19" s="230"/>
      <c r="E19" s="231"/>
      <c r="F19" s="2"/>
    </row>
    <row r="20" spans="1:6" ht="15">
      <c r="A20" s="233"/>
      <c r="B20" s="234"/>
      <c r="C20" s="188"/>
      <c r="D20" s="230"/>
      <c r="E20" s="231"/>
      <c r="F20" s="2"/>
    </row>
    <row r="21" spans="1:6" ht="15">
      <c r="A21" s="233"/>
      <c r="B21" s="234"/>
      <c r="C21" s="188"/>
      <c r="D21" s="230"/>
      <c r="E21" s="231"/>
      <c r="F21" s="2"/>
    </row>
    <row r="22" spans="1:6" ht="15">
      <c r="A22" s="233"/>
      <c r="B22" s="234"/>
      <c r="C22" s="188"/>
      <c r="D22" s="230"/>
      <c r="E22" s="231"/>
      <c r="F22" s="2"/>
    </row>
    <row r="23" spans="1:6" ht="15">
      <c r="A23" s="233"/>
      <c r="B23" s="234"/>
      <c r="C23" s="188"/>
      <c r="D23" s="230"/>
      <c r="E23" s="231"/>
      <c r="F23" s="2"/>
    </row>
    <row r="24" spans="1:6" ht="15">
      <c r="A24" s="233"/>
      <c r="B24" s="234"/>
      <c r="C24" s="188"/>
      <c r="D24" s="230"/>
      <c r="E24" s="231"/>
      <c r="F24" s="2"/>
    </row>
    <row r="25" spans="1:6" ht="15">
      <c r="A25" s="233"/>
      <c r="B25" s="234"/>
      <c r="C25" s="188"/>
      <c r="D25" s="230"/>
      <c r="E25" s="231"/>
      <c r="F25" s="2"/>
    </row>
    <row r="26" spans="1:6" ht="15">
      <c r="A26" s="233"/>
      <c r="B26" s="234"/>
      <c r="C26" s="188"/>
      <c r="D26" s="230"/>
      <c r="E26" s="231"/>
      <c r="F26" s="2"/>
    </row>
    <row r="27" spans="1:6" ht="15">
      <c r="A27" s="233"/>
      <c r="B27" s="234"/>
      <c r="C27" s="188"/>
      <c r="D27" s="230"/>
      <c r="E27" s="231"/>
      <c r="F27" s="2"/>
    </row>
    <row r="28" spans="1:6" ht="15">
      <c r="A28" s="233"/>
      <c r="B28" s="234"/>
      <c r="C28" s="188"/>
      <c r="D28" s="230"/>
      <c r="E28" s="231"/>
      <c r="F28" s="2"/>
    </row>
    <row r="29" spans="1:6" ht="15">
      <c r="A29" s="233"/>
      <c r="B29" s="234"/>
      <c r="C29" s="188"/>
      <c r="D29" s="230"/>
      <c r="E29" s="231"/>
      <c r="F29" s="2"/>
    </row>
    <row r="30" spans="1:6" ht="15">
      <c r="A30" s="233"/>
      <c r="B30" s="234"/>
      <c r="C30" s="188"/>
      <c r="D30" s="230"/>
      <c r="E30" s="231"/>
      <c r="F30" s="2"/>
    </row>
    <row r="31" spans="1:6" ht="15">
      <c r="A31" s="307"/>
      <c r="B31" s="307"/>
      <c r="C31" s="188"/>
      <c r="D31" s="230"/>
      <c r="E31" s="231"/>
      <c r="F31" s="2"/>
    </row>
    <row r="32" spans="1:6" ht="15">
      <c r="A32" s="299"/>
      <c r="B32" s="299"/>
      <c r="C32" s="188"/>
      <c r="D32" s="230"/>
      <c r="E32" s="231"/>
      <c r="F32" s="2"/>
    </row>
    <row r="33" spans="1:6" ht="15">
      <c r="A33" s="299"/>
      <c r="B33" s="299"/>
      <c r="C33" s="188"/>
      <c r="D33" s="230"/>
      <c r="E33" s="231"/>
      <c r="F33" s="2"/>
    </row>
    <row r="34" spans="1:6" ht="15">
      <c r="A34" s="299"/>
      <c r="B34" s="299"/>
      <c r="C34" s="188"/>
      <c r="D34" s="230"/>
      <c r="E34" s="231"/>
      <c r="F34" s="2"/>
    </row>
    <row r="35" spans="1:6" ht="15">
      <c r="A35" s="297"/>
      <c r="B35" s="297"/>
      <c r="C35" s="188"/>
      <c r="D35" s="230"/>
      <c r="E35" s="231"/>
      <c r="F35" s="2"/>
    </row>
    <row r="36" spans="1:6" ht="15">
      <c r="A36" s="299"/>
      <c r="B36" s="299"/>
      <c r="C36" s="188"/>
      <c r="D36" s="230"/>
      <c r="E36" s="231"/>
      <c r="F36" s="2"/>
    </row>
    <row r="37" spans="1:6" ht="15">
      <c r="A37" s="299"/>
      <c r="B37" s="299"/>
      <c r="C37" s="188"/>
      <c r="D37" s="230"/>
      <c r="E37" s="231"/>
      <c r="F37" s="2"/>
    </row>
    <row r="38" spans="1:6" ht="15">
      <c r="A38" s="299"/>
      <c r="B38" s="299"/>
      <c r="C38" s="188"/>
      <c r="D38" s="230"/>
      <c r="E38" s="231"/>
      <c r="F38" s="2"/>
    </row>
    <row r="39" spans="1:6" ht="15">
      <c r="A39" s="299"/>
      <c r="B39" s="299"/>
      <c r="C39" s="188"/>
      <c r="D39" s="230"/>
      <c r="E39" s="231"/>
      <c r="F39" s="2"/>
    </row>
    <row r="40" spans="1:6" ht="15">
      <c r="A40" s="299"/>
      <c r="B40" s="299"/>
      <c r="C40" s="188"/>
      <c r="D40" s="230"/>
      <c r="E40" s="270"/>
      <c r="F40" s="122"/>
    </row>
    <row r="41" spans="1:6" ht="15">
      <c r="A41" s="297"/>
      <c r="B41" s="297"/>
      <c r="C41" s="188"/>
      <c r="D41" s="230"/>
      <c r="E41" s="231"/>
      <c r="F41" s="2"/>
    </row>
    <row r="42" spans="1:6" ht="15">
      <c r="A42" s="299"/>
      <c r="B42" s="299"/>
      <c r="C42" s="188"/>
      <c r="D42" s="230"/>
      <c r="E42" s="231"/>
      <c r="F42" s="2"/>
    </row>
    <row r="43" spans="1:6" ht="15">
      <c r="A43" s="299"/>
      <c r="B43" s="299"/>
      <c r="C43" s="188"/>
      <c r="D43" s="230"/>
      <c r="E43" s="231"/>
      <c r="F43" s="2"/>
    </row>
    <row r="44" spans="1:6" ht="15">
      <c r="A44" s="299"/>
      <c r="B44" s="299"/>
      <c r="C44" s="188"/>
      <c r="D44" s="230"/>
      <c r="E44" s="231"/>
      <c r="F44" s="2"/>
    </row>
    <row r="45" spans="1:6" ht="15">
      <c r="A45" s="299"/>
      <c r="B45" s="299"/>
      <c r="C45" s="188"/>
      <c r="D45" s="230"/>
      <c r="E45" s="231"/>
      <c r="F45" s="2"/>
    </row>
    <row r="46" spans="1:6" ht="15">
      <c r="A46" s="299"/>
      <c r="B46" s="299"/>
      <c r="C46" s="188"/>
      <c r="D46" s="230"/>
      <c r="E46" s="231"/>
      <c r="F46" s="2"/>
    </row>
    <row r="47" spans="1:6" ht="15">
      <c r="A47" s="299"/>
      <c r="B47" s="299"/>
      <c r="C47" s="188"/>
      <c r="D47" s="230"/>
      <c r="E47" s="231"/>
      <c r="F47" s="2"/>
    </row>
    <row r="48" spans="1:6" ht="15">
      <c r="A48" s="299"/>
      <c r="B48" s="299"/>
      <c r="C48" s="188"/>
      <c r="D48" s="230"/>
      <c r="E48" s="231"/>
      <c r="F48" s="2"/>
    </row>
    <row r="49" spans="1:6" ht="15">
      <c r="A49" s="307"/>
      <c r="B49" s="307"/>
      <c r="C49" s="188"/>
      <c r="D49" s="230"/>
      <c r="E49" s="231"/>
      <c r="F49" s="2"/>
    </row>
    <row r="50" spans="1:6" ht="15">
      <c r="A50" s="307"/>
      <c r="B50" s="307"/>
      <c r="C50" s="188"/>
      <c r="D50" s="230"/>
      <c r="E50" s="231"/>
      <c r="F50" s="2"/>
    </row>
    <row r="51" spans="1:6" ht="15">
      <c r="A51" s="307"/>
      <c r="B51" s="307"/>
      <c r="C51" s="188"/>
      <c r="D51" s="230"/>
      <c r="E51" s="231"/>
      <c r="F51" s="2"/>
    </row>
    <row r="52" spans="1:6" ht="15">
      <c r="A52" s="235"/>
      <c r="B52" s="236"/>
      <c r="C52" s="188"/>
      <c r="D52" s="230"/>
      <c r="E52" s="231"/>
      <c r="F52" s="2"/>
    </row>
    <row r="53" spans="1:6" ht="15">
      <c r="A53" s="299"/>
      <c r="B53" s="299"/>
      <c r="C53" s="188"/>
      <c r="D53" s="230"/>
      <c r="E53" s="231"/>
      <c r="F53" s="2"/>
    </row>
    <row r="54" spans="1:6" ht="15">
      <c r="A54" s="309" t="s">
        <v>42</v>
      </c>
      <c r="B54" s="309"/>
      <c r="C54" s="309"/>
      <c r="D54" s="237">
        <f>SUM(D13:D53)/2</f>
        <v>0</v>
      </c>
      <c r="E54" s="231"/>
      <c r="F54" s="2"/>
    </row>
    <row r="55" spans="1:6" ht="15">
      <c r="A55" s="285" t="s">
        <v>43</v>
      </c>
      <c r="B55" s="285"/>
      <c r="C55" s="285"/>
      <c r="D55" s="285"/>
      <c r="E55" s="231"/>
      <c r="F55" s="2"/>
    </row>
    <row r="56" spans="1:6" ht="15">
      <c r="A56" s="290" t="s">
        <v>44</v>
      </c>
      <c r="B56" s="290"/>
      <c r="C56" s="290"/>
      <c r="D56" s="155"/>
      <c r="E56" s="231"/>
      <c r="F56" s="2"/>
    </row>
    <row r="57" spans="1:6" ht="15">
      <c r="A57" s="290" t="s">
        <v>45</v>
      </c>
      <c r="B57" s="290"/>
      <c r="C57" s="290"/>
      <c r="D57" s="155"/>
      <c r="E57" s="231"/>
      <c r="F57" s="2"/>
    </row>
    <row r="58" spans="1:6" ht="15">
      <c r="A58" s="290" t="s">
        <v>46</v>
      </c>
      <c r="B58" s="290"/>
      <c r="C58" s="290"/>
      <c r="D58" s="155"/>
      <c r="E58" s="231"/>
      <c r="F58" s="2"/>
    </row>
    <row r="59" spans="1:6" ht="15">
      <c r="A59" s="285" t="s">
        <v>47</v>
      </c>
      <c r="B59" s="285"/>
      <c r="C59" s="285"/>
      <c r="D59" s="285"/>
      <c r="E59" s="231"/>
      <c r="F59" s="2"/>
    </row>
    <row r="60" spans="1:6" ht="15">
      <c r="A60" s="311" t="s">
        <v>48</v>
      </c>
      <c r="B60" s="311"/>
      <c r="C60" s="311"/>
      <c r="D60" s="238">
        <f>ROUND(D80,1)</f>
        <v>0</v>
      </c>
      <c r="E60" s="231"/>
      <c r="F60" s="2"/>
    </row>
    <row r="61" spans="1:6" ht="15">
      <c r="A61" s="290" t="s">
        <v>49</v>
      </c>
      <c r="B61" s="290"/>
      <c r="C61" s="290"/>
      <c r="D61" s="151"/>
      <c r="E61" s="231"/>
      <c r="F61" s="2"/>
    </row>
    <row r="62" spans="1:6" ht="15">
      <c r="A62" s="290" t="s">
        <v>50</v>
      </c>
      <c r="B62" s="290"/>
      <c r="C62" s="290"/>
      <c r="D62" s="151"/>
      <c r="E62" s="231"/>
      <c r="F62" s="2"/>
    </row>
    <row r="63" spans="1:6" ht="15">
      <c r="A63" s="290" t="s">
        <v>51</v>
      </c>
      <c r="B63" s="290"/>
      <c r="C63" s="290"/>
      <c r="D63" s="151"/>
      <c r="E63" s="231"/>
      <c r="F63" s="2"/>
    </row>
    <row r="64" spans="1:6" ht="15">
      <c r="A64" s="285" t="s">
        <v>52</v>
      </c>
      <c r="B64" s="285"/>
      <c r="C64" s="285"/>
      <c r="D64" s="285"/>
      <c r="E64" s="231"/>
      <c r="F64" s="2"/>
    </row>
    <row r="65" spans="1:6" ht="15">
      <c r="A65" s="290" t="s">
        <v>53</v>
      </c>
      <c r="B65" s="290"/>
      <c r="C65" s="290"/>
      <c r="D65" s="151"/>
      <c r="E65" s="231"/>
      <c r="F65" s="2"/>
    </row>
    <row r="66" spans="1:6" ht="15">
      <c r="A66" s="290" t="s">
        <v>54</v>
      </c>
      <c r="B66" s="290"/>
      <c r="C66" s="290"/>
      <c r="D66" s="151"/>
      <c r="E66" s="231"/>
      <c r="F66" s="2"/>
    </row>
    <row r="67" spans="1:6" ht="15">
      <c r="A67" s="290" t="s">
        <v>55</v>
      </c>
      <c r="B67" s="290"/>
      <c r="C67" s="290"/>
      <c r="D67" s="151"/>
      <c r="E67" s="231"/>
      <c r="F67" s="2"/>
    </row>
    <row r="68" spans="1:6" ht="15">
      <c r="A68" s="290" t="s">
        <v>56</v>
      </c>
      <c r="B68" s="290"/>
      <c r="C68" s="290"/>
      <c r="D68" s="151"/>
      <c r="E68" s="231"/>
      <c r="F68" s="2"/>
    </row>
    <row r="69" spans="1:6" ht="64.5" customHeight="1">
      <c r="A69" s="285" t="s">
        <v>57</v>
      </c>
      <c r="B69" s="285"/>
      <c r="C69" s="285"/>
      <c r="D69" s="285"/>
      <c r="E69" s="231"/>
      <c r="F69" s="2"/>
    </row>
    <row r="70" spans="1:6" ht="17.25" customHeight="1">
      <c r="A70" s="290" t="s">
        <v>58</v>
      </c>
      <c r="B70" s="290"/>
      <c r="C70" s="290"/>
      <c r="D70" s="151"/>
      <c r="E70" s="231"/>
      <c r="F70" s="2"/>
    </row>
    <row r="71" spans="1:6" ht="17.25" customHeight="1">
      <c r="A71" s="290" t="s">
        <v>59</v>
      </c>
      <c r="B71" s="290"/>
      <c r="C71" s="290"/>
      <c r="D71" s="151"/>
      <c r="E71" s="231"/>
      <c r="F71" s="2"/>
    </row>
    <row r="72" spans="1:6" ht="17.25" customHeight="1">
      <c r="A72" s="290" t="s">
        <v>60</v>
      </c>
      <c r="B72" s="290"/>
      <c r="C72" s="290"/>
      <c r="D72" s="151"/>
      <c r="E72" s="231"/>
      <c r="F72" s="2"/>
    </row>
    <row r="73" spans="1:6" ht="17.25" customHeight="1">
      <c r="A73" s="313" t="s">
        <v>61</v>
      </c>
      <c r="B73" s="313"/>
      <c r="C73" s="313"/>
      <c r="D73" s="151"/>
      <c r="E73" s="231"/>
      <c r="F73" s="2"/>
    </row>
    <row r="74" spans="1:6" ht="15">
      <c r="A74" s="8" t="str">
        <f>IF(C75&lt;5," Conclusion à refaire","Bien, vous n'avez pas à refaire la conclusion")</f>
        <v> Conclusion à refaire</v>
      </c>
      <c r="B74" s="227" t="str">
        <f>HYPERLINK("http://alain-fournier.entmip.fr/classes/lg-ts1/conclusion-a-refaire--7923.htm","Pour refaire la conclusion sur l'ENT, cliquez ici")</f>
        <v>Pour refaire la conclusion sur l'ENT, cliquez ici</v>
      </c>
      <c r="C74" s="228"/>
      <c r="D74" s="226"/>
      <c r="E74" s="231"/>
      <c r="F74" s="2"/>
    </row>
    <row r="75" spans="1:6" ht="15">
      <c r="A75" s="11"/>
      <c r="B75" s="12"/>
      <c r="C75" s="12">
        <f>SUM(D70:D73)</f>
        <v>0</v>
      </c>
      <c r="D75" s="229"/>
      <c r="E75" s="231"/>
      <c r="F75" s="2"/>
    </row>
    <row r="76" spans="1:6" ht="15">
      <c r="A76" s="292"/>
      <c r="B76" s="292"/>
      <c r="C76" s="292"/>
      <c r="D76" s="226"/>
      <c r="E76" s="231"/>
      <c r="F76" s="2"/>
    </row>
    <row r="77" spans="1:6" ht="15">
      <c r="A77" s="292"/>
      <c r="B77" s="292"/>
      <c r="C77" s="292"/>
      <c r="D77" s="226"/>
      <c r="E77" s="231"/>
      <c r="F77" s="2"/>
    </row>
    <row r="78" spans="1:6" ht="15">
      <c r="A78" s="309" t="s">
        <v>42</v>
      </c>
      <c r="B78" s="309"/>
      <c r="C78" s="309"/>
      <c r="D78" s="237">
        <f>SUM(D4:D8,D11,D55:D73,D76:D77)/4</f>
        <v>0</v>
      </c>
      <c r="E78" s="231"/>
      <c r="F78" s="2"/>
    </row>
    <row r="79" spans="1:6" ht="20.25">
      <c r="A79" s="315" t="s">
        <v>62</v>
      </c>
      <c r="B79" s="315"/>
      <c r="C79" s="315"/>
      <c r="D79" s="23">
        <f>ROUND(C80,0)</f>
        <v>0</v>
      </c>
      <c r="E79" s="231"/>
      <c r="F79" s="2"/>
    </row>
    <row r="80" spans="1:6" ht="15">
      <c r="A80" s="317" t="s">
        <v>63</v>
      </c>
      <c r="B80" s="317"/>
      <c r="C80" s="154">
        <f>SUM(D54,D78)</f>
        <v>0</v>
      </c>
      <c r="D80" s="239" t="str">
        <f>IF(D54&lt;5,"0",IF(D54&gt;=5,"2"))</f>
        <v>0</v>
      </c>
      <c r="E80" s="231"/>
      <c r="F80" s="2"/>
    </row>
    <row r="81" spans="1:6" ht="27">
      <c r="A81" s="299" t="str">
        <f>IF(D79&lt;8,"Un devoir décevant",IF(D79&lt;12,"Un devoir acceptable mais qui peut être amélioré",IF(D79&lt;14,"Un bon travail","Excellent devoir")))</f>
        <v>Un devoir décevant</v>
      </c>
      <c r="B81" s="299"/>
      <c r="C81" s="299"/>
      <c r="D81" s="26" t="str">
        <f>IF(D79&lt;8,"",IF(D79&lt;12,"",IF(D79&lt;14,"","")))</f>
        <v></v>
      </c>
      <c r="E81" s="231"/>
      <c r="F81" s="2"/>
    </row>
    <row r="82" spans="1:6" ht="15">
      <c r="A82" s="299" t="str">
        <f>IF(D10&lt;2,"La méthode de l'introduction n'est pas maîtrisée",IF(D10&lt;8,"L'introduction est incomplète","La méthode de l'introduction est maîtrisée"))</f>
        <v>La méthode de l'introduction n'est pas maîtrisée</v>
      </c>
      <c r="B82" s="299"/>
      <c r="C82" s="299"/>
      <c r="D82" s="27"/>
      <c r="E82" s="231"/>
      <c r="F82" s="2"/>
    </row>
    <row r="83" spans="1:6" ht="15">
      <c r="A83" s="299" t="str">
        <f>IF(D54&lt;5,"L'argumentation est insuffisante",IF(D54&gt;=5,"L'argumentation est satisfaisante"))</f>
        <v>L'argumentation est insuffisante</v>
      </c>
      <c r="B83" s="299"/>
      <c r="C83" s="299"/>
      <c r="D83" s="27"/>
      <c r="E83" s="231"/>
      <c r="F83" s="2"/>
    </row>
    <row r="84" spans="1:6" ht="15">
      <c r="A84" s="324" t="str">
        <f>IF(D75&lt;2,"La méthode de la conclusion n'est pas maîtrisée",IF(D75&lt;8,"La conclusion est incomplète","La méthode de la conclusion est maîtrisée"))</f>
        <v>La méthode de la conclusion n'est pas maîtrisée</v>
      </c>
      <c r="B84" s="324"/>
      <c r="C84" s="324"/>
      <c r="D84" s="157"/>
      <c r="E84" s="231"/>
      <c r="F84" s="2"/>
    </row>
    <row r="85" spans="1:6" ht="84.75" customHeight="1">
      <c r="A85" s="343" t="s">
        <v>31</v>
      </c>
      <c r="B85" s="343"/>
      <c r="C85" s="343"/>
      <c r="D85" s="343"/>
      <c r="E85" s="343"/>
      <c r="F85" s="34" t="s">
        <v>32</v>
      </c>
    </row>
    <row r="86" spans="1:6" ht="15" customHeight="1">
      <c r="A86" s="344" t="s">
        <v>64</v>
      </c>
      <c r="B86" s="344"/>
      <c r="C86" s="344"/>
      <c r="D86" s="344"/>
      <c r="E86" s="344"/>
      <c r="F86" s="35"/>
    </row>
    <row r="87" spans="1:6" ht="15" customHeight="1">
      <c r="A87" s="344" t="s">
        <v>35</v>
      </c>
      <c r="B87" s="344"/>
      <c r="C87" s="344"/>
      <c r="D87" s="344"/>
      <c r="E87" s="344"/>
      <c r="F87" s="36"/>
    </row>
    <row r="88" spans="1:6" ht="15" customHeight="1">
      <c r="A88" s="345" t="s">
        <v>148</v>
      </c>
      <c r="B88" s="345"/>
      <c r="C88" s="345"/>
      <c r="D88" s="345"/>
      <c r="E88" s="345"/>
      <c r="F88" s="37"/>
    </row>
    <row r="89" spans="1:6" ht="15" customHeight="1">
      <c r="A89" s="345" t="s">
        <v>138</v>
      </c>
      <c r="B89" s="345"/>
      <c r="C89" s="345"/>
      <c r="D89" s="345"/>
      <c r="E89" s="345"/>
      <c r="F89" s="37"/>
    </row>
    <row r="90" spans="1:6" ht="15" customHeight="1">
      <c r="A90" s="346" t="s">
        <v>139</v>
      </c>
      <c r="B90" s="346"/>
      <c r="C90" s="346"/>
      <c r="D90" s="346"/>
      <c r="E90" s="346"/>
      <c r="F90" s="38"/>
    </row>
    <row r="91" spans="1:6" ht="15" customHeight="1">
      <c r="A91" s="347" t="s">
        <v>140</v>
      </c>
      <c r="B91" s="347"/>
      <c r="C91" s="347"/>
      <c r="D91" s="347"/>
      <c r="E91" s="347"/>
      <c r="F91" s="37"/>
    </row>
    <row r="92" spans="1:6" ht="15" customHeight="1">
      <c r="A92" s="345"/>
      <c r="B92" s="345"/>
      <c r="C92" s="345"/>
      <c r="D92" s="345"/>
      <c r="E92" s="345"/>
      <c r="F92" s="37"/>
    </row>
    <row r="93" spans="1:6" ht="15">
      <c r="A93" s="345"/>
      <c r="B93" s="345"/>
      <c r="C93" s="345"/>
      <c r="D93" s="345"/>
      <c r="E93" s="345"/>
      <c r="F93" s="37"/>
    </row>
    <row r="94" spans="1:6" ht="15">
      <c r="A94" s="162" t="str">
        <f>IF(E94&lt;3," Présentation et enjeux à refaire","Bien, vous n'avez pas à refaire la présentation et les enjeux")</f>
        <v> Présentation et enjeux à refaire</v>
      </c>
      <c r="B94" s="163" t="s">
        <v>68</v>
      </c>
      <c r="C94" s="164"/>
      <c r="D94" s="164"/>
      <c r="E94" s="164">
        <f>SUM(F88,F89,F91)</f>
        <v>0</v>
      </c>
      <c r="F94" s="37"/>
    </row>
    <row r="95" spans="1:6" ht="15" customHeight="1">
      <c r="A95" s="348" t="s">
        <v>141</v>
      </c>
      <c r="B95" s="348"/>
      <c r="C95" s="348"/>
      <c r="D95" s="348"/>
      <c r="E95" s="348"/>
      <c r="F95" s="43"/>
    </row>
    <row r="96" spans="1:6" ht="15" customHeight="1">
      <c r="A96" s="347" t="s">
        <v>142</v>
      </c>
      <c r="B96" s="347"/>
      <c r="C96" s="347"/>
      <c r="D96" s="347"/>
      <c r="E96" s="347"/>
      <c r="F96" s="44">
        <f>ROUND(D132,1)</f>
        <v>0</v>
      </c>
    </row>
    <row r="97" spans="1:6" ht="15">
      <c r="A97" s="349" t="s">
        <v>143</v>
      </c>
      <c r="B97" s="349"/>
      <c r="C97" s="349"/>
      <c r="D97" s="349"/>
      <c r="E97" s="349"/>
      <c r="F97" s="44">
        <f>ROUND(E132,1)</f>
        <v>0</v>
      </c>
    </row>
    <row r="98" spans="1:6" ht="15" customHeight="1">
      <c r="A98" s="345" t="s">
        <v>144</v>
      </c>
      <c r="B98" s="345"/>
      <c r="C98" s="345"/>
      <c r="D98" s="345"/>
      <c r="E98" s="345"/>
      <c r="F98" s="45"/>
    </row>
    <row r="99" spans="1:6" ht="15" customHeight="1">
      <c r="A99" s="347" t="s">
        <v>145</v>
      </c>
      <c r="B99" s="347"/>
      <c r="C99" s="347"/>
      <c r="D99" s="347"/>
      <c r="E99" s="347"/>
      <c r="F99" s="37"/>
    </row>
    <row r="100" spans="1:6" ht="15" customHeight="1">
      <c r="A100" s="344" t="s">
        <v>74</v>
      </c>
      <c r="B100" s="344"/>
      <c r="C100" s="344"/>
      <c r="D100" s="344"/>
      <c r="E100" s="344"/>
      <c r="F100" s="46"/>
    </row>
    <row r="101" spans="1:6" ht="15" customHeight="1">
      <c r="A101" s="345" t="s">
        <v>75</v>
      </c>
      <c r="B101" s="345"/>
      <c r="C101" s="345"/>
      <c r="D101" s="345"/>
      <c r="E101" s="345"/>
      <c r="F101" s="47"/>
    </row>
    <row r="102" spans="1:6" ht="15" customHeight="1">
      <c r="A102" s="345" t="s">
        <v>76</v>
      </c>
      <c r="B102" s="345"/>
      <c r="C102" s="345"/>
      <c r="D102" s="345"/>
      <c r="E102" s="345"/>
      <c r="F102" s="47"/>
    </row>
    <row r="103" spans="1:6" ht="15">
      <c r="A103" s="350" t="s">
        <v>77</v>
      </c>
      <c r="B103" s="350"/>
      <c r="C103" s="350"/>
      <c r="D103" s="350"/>
      <c r="E103" s="350"/>
      <c r="F103" s="48">
        <f>SUM(F88:F102)/2</f>
        <v>0</v>
      </c>
    </row>
    <row r="104" spans="1:6" ht="36.75">
      <c r="A104" s="49" t="s">
        <v>78</v>
      </c>
      <c r="B104" s="169"/>
      <c r="C104" s="169" t="s">
        <v>79</v>
      </c>
      <c r="D104" s="170" t="s">
        <v>80</v>
      </c>
      <c r="E104" s="171" t="s">
        <v>81</v>
      </c>
      <c r="F104" s="53"/>
    </row>
    <row r="105" spans="1:6" ht="15">
      <c r="A105" s="49" t="s">
        <v>82</v>
      </c>
      <c r="B105" s="169"/>
      <c r="C105" s="169"/>
      <c r="D105" s="172"/>
      <c r="E105" s="173"/>
      <c r="F105" s="55"/>
    </row>
    <row r="106" spans="1:6" ht="16.5" customHeight="1">
      <c r="A106" s="175" t="s">
        <v>83</v>
      </c>
      <c r="B106" s="176"/>
      <c r="C106" s="177"/>
      <c r="D106" s="178"/>
      <c r="E106" s="179"/>
      <c r="F106" s="61"/>
    </row>
    <row r="107" spans="1:6" ht="24" customHeight="1">
      <c r="A107" s="115"/>
      <c r="B107" s="181"/>
      <c r="C107" s="181"/>
      <c r="D107" s="182"/>
      <c r="E107" s="183"/>
      <c r="F107" s="66">
        <f aca="true" t="shared" si="0" ref="F107:F123">SUM(C100:E100)/3</f>
        <v>0</v>
      </c>
    </row>
    <row r="108" spans="1:6" ht="21.75" customHeight="1">
      <c r="A108" s="185"/>
      <c r="B108" s="181"/>
      <c r="C108" s="181"/>
      <c r="D108" s="182"/>
      <c r="E108" s="183"/>
      <c r="F108" s="66">
        <f t="shared" si="0"/>
        <v>0</v>
      </c>
    </row>
    <row r="109" spans="1:6" ht="26.25" customHeight="1">
      <c r="A109" s="185"/>
      <c r="B109" s="181"/>
      <c r="C109" s="181"/>
      <c r="D109" s="182"/>
      <c r="E109" s="183"/>
      <c r="F109" s="66">
        <f t="shared" si="0"/>
        <v>0</v>
      </c>
    </row>
    <row r="110" spans="1:6" ht="23.25" customHeight="1">
      <c r="A110" s="186"/>
      <c r="B110" s="181"/>
      <c r="C110" s="181"/>
      <c r="D110" s="182"/>
      <c r="E110" s="183"/>
      <c r="F110" s="66">
        <f t="shared" si="0"/>
        <v>0</v>
      </c>
    </row>
    <row r="111" spans="1:6" ht="24.75" customHeight="1">
      <c r="A111" s="146"/>
      <c r="B111" s="181"/>
      <c r="C111" s="181"/>
      <c r="D111" s="182"/>
      <c r="E111" s="183"/>
      <c r="F111" s="66">
        <f t="shared" si="0"/>
        <v>0</v>
      </c>
    </row>
    <row r="112" spans="1:6" ht="21" customHeight="1">
      <c r="A112" s="185"/>
      <c r="B112" s="136"/>
      <c r="C112" s="181"/>
      <c r="D112" s="182"/>
      <c r="E112" s="183"/>
      <c r="F112" s="66">
        <f t="shared" si="0"/>
        <v>0</v>
      </c>
    </row>
    <row r="113" spans="1:6" ht="26.25" customHeight="1">
      <c r="A113" s="186"/>
      <c r="B113" s="181"/>
      <c r="C113" s="181"/>
      <c r="D113" s="182"/>
      <c r="E113" s="183"/>
      <c r="F113" s="66">
        <f t="shared" si="0"/>
        <v>0</v>
      </c>
    </row>
    <row r="114" spans="1:6" ht="28.5" customHeight="1">
      <c r="A114" s="185"/>
      <c r="B114" s="181"/>
      <c r="C114" s="181"/>
      <c r="D114" s="182"/>
      <c r="E114" s="183"/>
      <c r="F114" s="66">
        <f t="shared" si="0"/>
        <v>0</v>
      </c>
    </row>
    <row r="115" spans="1:6" ht="29.25" customHeight="1">
      <c r="A115" s="185"/>
      <c r="B115" s="181"/>
      <c r="C115" s="181"/>
      <c r="D115" s="182"/>
      <c r="E115" s="183"/>
      <c r="F115" s="66">
        <f t="shared" si="0"/>
        <v>0</v>
      </c>
    </row>
    <row r="116" spans="1:6" ht="18" customHeight="1">
      <c r="A116" s="187"/>
      <c r="B116" s="181"/>
      <c r="C116" s="181"/>
      <c r="D116" s="182"/>
      <c r="E116" s="183"/>
      <c r="F116" s="66">
        <f t="shared" si="0"/>
        <v>0</v>
      </c>
    </row>
    <row r="117" spans="1:6" ht="33.75" customHeight="1">
      <c r="A117" s="185"/>
      <c r="B117" s="181"/>
      <c r="C117" s="181"/>
      <c r="D117" s="182"/>
      <c r="E117" s="183"/>
      <c r="F117" s="66">
        <f t="shared" si="0"/>
        <v>0</v>
      </c>
    </row>
    <row r="118" spans="1:6" ht="23.25" customHeight="1">
      <c r="A118" s="185"/>
      <c r="B118" s="181"/>
      <c r="C118" s="181"/>
      <c r="D118" s="182"/>
      <c r="E118" s="183"/>
      <c r="F118" s="66">
        <f t="shared" si="0"/>
        <v>0</v>
      </c>
    </row>
    <row r="119" spans="1:6" ht="19.5" customHeight="1">
      <c r="A119" s="185"/>
      <c r="B119" s="181"/>
      <c r="C119" s="181"/>
      <c r="D119" s="182"/>
      <c r="E119" s="183"/>
      <c r="F119" s="66">
        <f t="shared" si="0"/>
        <v>0</v>
      </c>
    </row>
    <row r="120" spans="1:6" ht="19.5" customHeight="1">
      <c r="A120" s="146"/>
      <c r="B120" s="181"/>
      <c r="C120" s="181"/>
      <c r="D120" s="182"/>
      <c r="E120" s="183"/>
      <c r="F120" s="66">
        <f t="shared" si="0"/>
        <v>0</v>
      </c>
    </row>
    <row r="121" spans="1:6" ht="19.5" customHeight="1">
      <c r="A121" s="115"/>
      <c r="B121" s="181"/>
      <c r="C121" s="181"/>
      <c r="D121" s="188"/>
      <c r="E121" s="189"/>
      <c r="F121" s="66">
        <f t="shared" si="0"/>
        <v>0</v>
      </c>
    </row>
    <row r="122" spans="1:6" ht="19.5" customHeight="1">
      <c r="A122" s="185"/>
      <c r="B122" s="181"/>
      <c r="C122" s="181"/>
      <c r="D122" s="188"/>
      <c r="E122" s="189"/>
      <c r="F122" s="66">
        <f t="shared" si="0"/>
        <v>0</v>
      </c>
    </row>
    <row r="123" spans="1:6" ht="23.25" customHeight="1">
      <c r="A123" s="185"/>
      <c r="B123" s="181"/>
      <c r="C123" s="181"/>
      <c r="D123" s="188"/>
      <c r="E123" s="183"/>
      <c r="F123" s="66">
        <f t="shared" si="0"/>
        <v>0</v>
      </c>
    </row>
    <row r="124" spans="1:6" ht="15">
      <c r="A124" s="190"/>
      <c r="B124" s="181"/>
      <c r="C124" s="181"/>
      <c r="D124" s="154"/>
      <c r="E124" s="154"/>
      <c r="F124" s="66"/>
    </row>
    <row r="125" spans="1:6" ht="15">
      <c r="A125" s="190"/>
      <c r="B125" s="181"/>
      <c r="C125" s="181"/>
      <c r="D125" s="154"/>
      <c r="E125" s="154"/>
      <c r="F125" s="66"/>
    </row>
    <row r="126" spans="1:6" ht="15">
      <c r="A126" s="190"/>
      <c r="B126" s="181"/>
      <c r="C126" s="181"/>
      <c r="D126" s="154"/>
      <c r="E126" s="154"/>
      <c r="F126" s="66"/>
    </row>
    <row r="127" spans="1:6" ht="15">
      <c r="A127" s="190"/>
      <c r="B127" s="181"/>
      <c r="C127" s="181"/>
      <c r="D127" s="154"/>
      <c r="E127" s="154"/>
      <c r="F127" s="66"/>
    </row>
    <row r="128" spans="1:6" ht="15">
      <c r="A128" s="190"/>
      <c r="B128" s="181"/>
      <c r="C128" s="181"/>
      <c r="D128" s="154"/>
      <c r="E128" s="154"/>
      <c r="F128" s="66"/>
    </row>
    <row r="129" spans="1:6" ht="15">
      <c r="A129" s="190"/>
      <c r="B129" s="181"/>
      <c r="C129" s="181"/>
      <c r="D129" s="154"/>
      <c r="E129" s="154"/>
      <c r="F129" s="66"/>
    </row>
    <row r="130" spans="1:6" ht="15">
      <c r="A130" s="190"/>
      <c r="B130" s="181"/>
      <c r="C130" s="181"/>
      <c r="D130" s="154"/>
      <c r="E130" s="154"/>
      <c r="F130" s="66"/>
    </row>
    <row r="131" spans="1:6" ht="15">
      <c r="A131" s="190"/>
      <c r="B131" s="181"/>
      <c r="C131" s="181"/>
      <c r="D131" s="182">
        <f>SUM(D106:D130)/2.8</f>
        <v>0</v>
      </c>
      <c r="E131" s="182">
        <f>SUM(E106:E130)/2.8</f>
        <v>0</v>
      </c>
      <c r="F131" s="66"/>
    </row>
    <row r="132" spans="1:6" ht="15">
      <c r="A132" s="190"/>
      <c r="B132" s="181"/>
      <c r="C132" s="181"/>
      <c r="D132" s="182" t="str">
        <f>IF(D131&lt;5,"0",IF(D131&gt;=5,"2"))</f>
        <v>0</v>
      </c>
      <c r="E132" s="191" t="str">
        <f>IF(E131&lt;5,"0",IF(E131&gt;=5,"2"))</f>
        <v>0</v>
      </c>
      <c r="F132" s="76"/>
    </row>
    <row r="133" spans="1:6" ht="15">
      <c r="A133" s="351" t="s">
        <v>42</v>
      </c>
      <c r="B133" s="351"/>
      <c r="C133" s="351"/>
      <c r="D133" s="351"/>
      <c r="E133" s="351"/>
      <c r="F133" s="78">
        <f>SUM(F106:F132)/2.8</f>
        <v>0</v>
      </c>
    </row>
    <row r="134" spans="1:6" ht="15">
      <c r="A134" s="77" t="s">
        <v>62</v>
      </c>
      <c r="B134" s="79"/>
      <c r="C134" s="79"/>
      <c r="D134" s="79"/>
      <c r="E134" s="81">
        <f>SUM(F103,F133)</f>
        <v>0</v>
      </c>
      <c r="F134" s="81">
        <f>ROUND(E134,0)</f>
        <v>0</v>
      </c>
    </row>
    <row r="135" spans="1:6" ht="15">
      <c r="A135" s="194" t="s">
        <v>63</v>
      </c>
      <c r="B135" s="195"/>
      <c r="C135" s="195"/>
      <c r="D135" s="195"/>
      <c r="E135" s="195"/>
      <c r="F135" s="84"/>
    </row>
    <row r="136" spans="1:6" ht="34.5">
      <c r="A136" s="85" t="str">
        <f>IF(F134&lt;8,"Un devoir décevant",IF(F134&lt;12,"Un devoir acceptable mais qui peut être amélioré",IF(F134&lt;14,"Un bon travail","Excellent devoir")))</f>
        <v>Un devoir décevant</v>
      </c>
      <c r="B136" s="154"/>
      <c r="C136" s="154"/>
      <c r="D136" s="154"/>
      <c r="E136" s="154"/>
      <c r="F136" s="86" t="str">
        <f>IF(F134&lt;8,"",IF(F134&lt;12,"",IF(F134&lt;14,"","")))</f>
        <v></v>
      </c>
    </row>
    <row r="137" spans="1:6" ht="15">
      <c r="A137" s="85" t="str">
        <f>IF(F133&lt;5,"L'argumentation est insuffisante",IF(F133&gt;=5,"L'argumentation est satisfaisante"))</f>
        <v>L'argumentation est insuffisante</v>
      </c>
      <c r="B137" s="154"/>
      <c r="C137" s="154"/>
      <c r="D137" s="154"/>
      <c r="E137" s="154"/>
      <c r="F137" s="28"/>
    </row>
    <row r="138" spans="1:6" ht="15">
      <c r="A138" s="87" t="str">
        <f>IF(F103&lt;4,"La méthode n'est pas maîtrisée",IF(F103&lt;8,"La maîtrise de la méthode est partielle","La méthode est maîtrisée"))</f>
        <v>La méthode n'est pas maîtrisée</v>
      </c>
      <c r="B138" s="156"/>
      <c r="C138" s="156"/>
      <c r="D138" s="156"/>
      <c r="E138" s="156"/>
      <c r="F138" s="29"/>
    </row>
    <row r="139" spans="1:6" ht="15">
      <c r="A139" s="357" t="s">
        <v>86</v>
      </c>
      <c r="B139" s="357"/>
      <c r="C139" s="357"/>
      <c r="D139" s="231"/>
      <c r="E139" s="231"/>
      <c r="F139" s="2"/>
    </row>
    <row r="140" spans="1:6" ht="15">
      <c r="A140" s="141" t="s">
        <v>126</v>
      </c>
      <c r="B140" s="142"/>
      <c r="C140" s="143"/>
      <c r="D140" s="231"/>
      <c r="E140" s="231"/>
      <c r="F140" s="2"/>
    </row>
    <row r="141" spans="1:6" ht="15" customHeight="1">
      <c r="A141" s="358" t="s">
        <v>88</v>
      </c>
      <c r="B141" s="358"/>
      <c r="C141" s="358"/>
      <c r="D141" s="231"/>
      <c r="E141" s="231"/>
      <c r="F141" s="2"/>
    </row>
    <row r="142" spans="1:6" ht="15">
      <c r="A142" s="141" t="s">
        <v>127</v>
      </c>
      <c r="B142" s="142"/>
      <c r="C142" s="143"/>
      <c r="D142" s="231"/>
      <c r="E142" s="231"/>
      <c r="F142" s="2"/>
    </row>
    <row r="143" spans="1:6" ht="15">
      <c r="A143" s="141" t="s">
        <v>149</v>
      </c>
      <c r="B143" s="142"/>
      <c r="C143" s="143"/>
      <c r="D143" s="231"/>
      <c r="E143" s="231"/>
      <c r="F143" s="2"/>
    </row>
    <row r="144" spans="1:6" ht="15">
      <c r="A144" s="141" t="s">
        <v>150</v>
      </c>
      <c r="B144" s="142"/>
      <c r="C144" s="143"/>
      <c r="D144" s="231"/>
      <c r="E144" s="231"/>
      <c r="F144" s="2"/>
    </row>
    <row r="145" spans="1:6" ht="15">
      <c r="A145" s="359" t="s">
        <v>90</v>
      </c>
      <c r="B145" s="359"/>
      <c r="C145" s="359"/>
      <c r="D145" s="231"/>
      <c r="E145" s="231"/>
      <c r="F145" s="2"/>
    </row>
    <row r="146" spans="1:6" ht="15">
      <c r="A146" s="144"/>
      <c r="B146" s="135"/>
      <c r="C146" s="145"/>
      <c r="D146" s="231"/>
      <c r="E146" s="231"/>
      <c r="F146" s="2"/>
    </row>
    <row r="147" spans="1:6" ht="15">
      <c r="A147" s="146"/>
      <c r="B147" s="102"/>
      <c r="C147" s="111"/>
      <c r="D147" s="231"/>
      <c r="E147" s="231"/>
      <c r="F147" s="2"/>
    </row>
    <row r="148" spans="1:6" ht="15">
      <c r="A148" s="147"/>
      <c r="B148" s="102"/>
      <c r="C148" s="111"/>
      <c r="D148" s="231"/>
      <c r="E148" s="231"/>
      <c r="F148" s="2"/>
    </row>
    <row r="149" spans="1:6" ht="15">
      <c r="A149" s="148"/>
      <c r="B149" s="102"/>
      <c r="C149" s="111"/>
      <c r="D149" s="231"/>
      <c r="E149" s="231"/>
      <c r="F149" s="2"/>
    </row>
    <row r="150" spans="1:6" ht="15">
      <c r="A150" s="148"/>
      <c r="B150" s="102"/>
      <c r="C150" s="111"/>
      <c r="D150" s="231"/>
      <c r="E150" s="231"/>
      <c r="F150" s="2"/>
    </row>
    <row r="151" spans="1:6" ht="15">
      <c r="A151" s="115"/>
      <c r="B151" s="102"/>
      <c r="C151" s="111"/>
      <c r="D151" s="231"/>
      <c r="E151" s="231"/>
      <c r="F151" s="2"/>
    </row>
    <row r="152" spans="1:6" ht="15">
      <c r="A152" s="115"/>
      <c r="B152" s="102"/>
      <c r="C152" s="111"/>
      <c r="D152" s="231"/>
      <c r="E152" s="231"/>
      <c r="F152" s="2"/>
    </row>
    <row r="153" spans="1:6" ht="15">
      <c r="A153" s="115"/>
      <c r="B153" s="102"/>
      <c r="C153" s="111"/>
      <c r="D153" s="231"/>
      <c r="E153" s="231"/>
      <c r="F153" s="2"/>
    </row>
    <row r="154" spans="1:6" ht="15">
      <c r="A154" s="147"/>
      <c r="B154" s="102"/>
      <c r="C154" s="111"/>
      <c r="D154" s="231"/>
      <c r="E154" s="231"/>
      <c r="F154" s="2"/>
    </row>
    <row r="155" spans="1:6" ht="15">
      <c r="A155" s="147"/>
      <c r="B155" s="102"/>
      <c r="C155" s="111"/>
      <c r="D155" s="231"/>
      <c r="E155" s="231"/>
      <c r="F155" s="2"/>
    </row>
    <row r="156" spans="1:6" ht="15">
      <c r="A156" s="115"/>
      <c r="B156" s="102"/>
      <c r="C156" s="111"/>
      <c r="D156" s="231"/>
      <c r="E156" s="231"/>
      <c r="F156" s="2"/>
    </row>
    <row r="157" spans="1:6" ht="15">
      <c r="A157" s="115"/>
      <c r="B157" s="102"/>
      <c r="C157" s="111"/>
      <c r="D157" s="231"/>
      <c r="E157" s="231"/>
      <c r="F157" s="2"/>
    </row>
    <row r="158" spans="1:6" ht="15">
      <c r="A158" s="147"/>
      <c r="B158" s="102"/>
      <c r="C158" s="111"/>
      <c r="D158" s="231"/>
      <c r="E158" s="231"/>
      <c r="F158" s="2"/>
    </row>
    <row r="159" spans="1:6" ht="15">
      <c r="A159" s="148"/>
      <c r="B159" s="142"/>
      <c r="C159" s="143"/>
      <c r="D159" s="231"/>
      <c r="E159" s="231"/>
      <c r="F159" s="2"/>
    </row>
    <row r="160" spans="1:6" ht="15">
      <c r="A160" s="148"/>
      <c r="B160" s="142"/>
      <c r="C160" s="143"/>
      <c r="D160" s="231"/>
      <c r="E160" s="231"/>
      <c r="F160" s="2"/>
    </row>
    <row r="161" spans="1:6" ht="15">
      <c r="A161" s="148"/>
      <c r="B161" s="142"/>
      <c r="C161" s="143"/>
      <c r="D161" s="231"/>
      <c r="E161" s="231"/>
      <c r="F161" s="2"/>
    </row>
    <row r="162" spans="1:6" ht="15">
      <c r="A162" s="148"/>
      <c r="B162" s="142"/>
      <c r="C162" s="143"/>
      <c r="D162" s="231"/>
      <c r="E162" s="231"/>
      <c r="F162" s="2"/>
    </row>
    <row r="163" spans="1:6" ht="15">
      <c r="A163" s="148"/>
      <c r="B163" s="142"/>
      <c r="C163" s="143"/>
      <c r="D163" s="231"/>
      <c r="E163" s="231"/>
      <c r="F163" s="2"/>
    </row>
    <row r="164" spans="1:6" ht="15">
      <c r="A164" s="148"/>
      <c r="B164" s="142"/>
      <c r="C164" s="143"/>
      <c r="D164" s="231"/>
      <c r="E164" s="231"/>
      <c r="F164" s="2"/>
    </row>
    <row r="165" spans="1:6" ht="15">
      <c r="A165" s="148"/>
      <c r="B165" s="142"/>
      <c r="C165" s="143"/>
      <c r="D165" s="231"/>
      <c r="E165" s="231"/>
      <c r="F165" s="2"/>
    </row>
    <row r="166" spans="1:6" ht="15">
      <c r="A166" s="148"/>
      <c r="B166" s="142"/>
      <c r="C166" s="143"/>
      <c r="D166" s="231"/>
      <c r="E166" s="231"/>
      <c r="F166" s="2"/>
    </row>
    <row r="167" spans="1:6" ht="15">
      <c r="A167" s="148"/>
      <c r="B167" s="142"/>
      <c r="C167" s="143"/>
      <c r="D167" s="231"/>
      <c r="E167" s="231"/>
      <c r="F167" s="2"/>
    </row>
    <row r="168" spans="1:6" ht="15">
      <c r="A168" s="144"/>
      <c r="B168" s="135"/>
      <c r="C168" s="149"/>
      <c r="D168" s="231"/>
      <c r="E168" s="231"/>
      <c r="F168" s="2"/>
    </row>
    <row r="169" spans="1:6" ht="15">
      <c r="A169" s="144"/>
      <c r="B169" s="135"/>
      <c r="C169" s="149"/>
      <c r="D169" s="231"/>
      <c r="E169" s="231"/>
      <c r="F169" s="2"/>
    </row>
    <row r="170" spans="1:6" ht="15">
      <c r="A170" s="360" t="s">
        <v>91</v>
      </c>
      <c r="B170" s="360"/>
      <c r="C170" s="150">
        <f>SUM(C146:C169)/2</f>
        <v>0</v>
      </c>
      <c r="D170" s="231"/>
      <c r="E170" s="231"/>
      <c r="F170" s="2"/>
    </row>
    <row r="171" spans="1:6" ht="15">
      <c r="A171" s="361" t="s">
        <v>92</v>
      </c>
      <c r="B171" s="361"/>
      <c r="C171" s="361"/>
      <c r="D171" s="231"/>
      <c r="E171" s="231"/>
      <c r="F171" s="2"/>
    </row>
    <row r="172" spans="1:6" ht="15">
      <c r="A172" s="148" t="s">
        <v>130</v>
      </c>
      <c r="B172" s="102"/>
      <c r="C172" s="151">
        <f>ROUND(C181,1)</f>
        <v>0</v>
      </c>
      <c r="D172" s="231"/>
      <c r="E172" s="231"/>
      <c r="F172" s="2"/>
    </row>
    <row r="173" spans="1:6" ht="15">
      <c r="A173" s="148" t="s">
        <v>131</v>
      </c>
      <c r="B173" s="135"/>
      <c r="C173" s="149"/>
      <c r="D173" s="231"/>
      <c r="E173" s="231"/>
      <c r="F173" s="2"/>
    </row>
    <row r="174" spans="1:6" ht="15">
      <c r="A174" s="357" t="s">
        <v>95</v>
      </c>
      <c r="B174" s="357"/>
      <c r="C174" s="357"/>
      <c r="D174" s="231"/>
      <c r="E174" s="231"/>
      <c r="F174" s="2"/>
    </row>
    <row r="175" spans="1:6" ht="15">
      <c r="A175" s="152" t="s">
        <v>132</v>
      </c>
      <c r="B175" s="142"/>
      <c r="C175" s="143"/>
      <c r="D175" s="231"/>
      <c r="E175" s="231"/>
      <c r="F175" s="2"/>
    </row>
    <row r="176" spans="1:6" ht="15">
      <c r="A176" s="109" t="s">
        <v>133</v>
      </c>
      <c r="B176" s="102"/>
      <c r="C176" s="111"/>
      <c r="D176" s="231"/>
      <c r="E176" s="231"/>
      <c r="F176" s="2"/>
    </row>
    <row r="177" spans="1:6" ht="15">
      <c r="A177" s="109" t="s">
        <v>134</v>
      </c>
      <c r="B177" s="110"/>
      <c r="C177" s="111"/>
      <c r="D177" s="231"/>
      <c r="E177" s="231"/>
      <c r="F177" s="2"/>
    </row>
    <row r="178" spans="1:6" ht="15">
      <c r="A178" s="109" t="s">
        <v>135</v>
      </c>
      <c r="B178" s="142"/>
      <c r="C178" s="143"/>
      <c r="D178" s="231"/>
      <c r="E178" s="231"/>
      <c r="F178" s="2"/>
    </row>
    <row r="179" spans="1:6" ht="15">
      <c r="A179" s="362" t="s">
        <v>100</v>
      </c>
      <c r="B179" s="362"/>
      <c r="C179" s="150">
        <f>SUM(C140,C142,C143,C144,C172,C173,C175,C176,C177,C178)/2</f>
        <v>0</v>
      </c>
      <c r="D179" s="231"/>
      <c r="E179" s="231"/>
      <c r="F179" s="2"/>
    </row>
    <row r="180" spans="1:6" ht="15">
      <c r="A180" s="363" t="s">
        <v>62</v>
      </c>
      <c r="B180" s="363"/>
      <c r="C180" s="112">
        <f>ROUND(B181,0)</f>
        <v>0</v>
      </c>
      <c r="D180" s="231"/>
      <c r="E180" s="231"/>
      <c r="F180" s="2"/>
    </row>
    <row r="181" spans="1:6" ht="15">
      <c r="A181" s="153" t="s">
        <v>63</v>
      </c>
      <c r="B181" s="154">
        <f>SUM(C170,C179)</f>
        <v>0</v>
      </c>
      <c r="C181" s="155" t="str">
        <f>IF(C170&lt;5,"0",IF(C170&gt;=5,"2"))</f>
        <v>0</v>
      </c>
      <c r="D181" s="231"/>
      <c r="E181" s="231"/>
      <c r="F181" s="2"/>
    </row>
    <row r="182" spans="1:6" ht="44.25">
      <c r="A182" s="115" t="str">
        <f>IF(C180&lt;8,"Un devoir décevant",IF(C180&lt;12,"Un devoir acceptable mais qui peut être amélioré",IF(C180&lt;14,"Un bon travail","Excellent devoir")))</f>
        <v>Un devoir décevant</v>
      </c>
      <c r="B182" s="154"/>
      <c r="C182" s="116" t="str">
        <f>IF(C180&lt;8,"",IF(C180&lt;12,"",IF(C180&lt;14,"","")))</f>
        <v></v>
      </c>
      <c r="D182" s="231"/>
      <c r="E182" s="231"/>
      <c r="F182" s="2"/>
    </row>
    <row r="183" spans="1:6" ht="15">
      <c r="A183" s="115" t="str">
        <f>IF(C179&lt;2,"La méthode du croquis n'est pas maîtrisée",IF(C179&lt;8,"La méthode du croquis est partiellement maîtrisée","La méthode du croquis est maîtrisée"))</f>
        <v>La méthode du croquis n'est pas maîtrisée</v>
      </c>
      <c r="B183" s="154"/>
      <c r="C183" s="27"/>
      <c r="D183" s="231"/>
      <c r="E183" s="231"/>
      <c r="F183" s="2"/>
    </row>
    <row r="184" spans="1:6" ht="15">
      <c r="A184" s="117" t="str">
        <f>IF(C170&lt;5,"L'argumentation est insuffisante",IF(C170&gt;=5,"L'argumentation est satisfaisante"))</f>
        <v>L'argumentation est insuffisante</v>
      </c>
      <c r="B184" s="156"/>
      <c r="C184" s="157"/>
      <c r="D184" s="231"/>
      <c r="E184" s="231"/>
      <c r="F184" s="2"/>
    </row>
    <row r="185" spans="1:6" ht="15">
      <c r="A185" s="231"/>
      <c r="B185" s="231"/>
      <c r="C185" s="231"/>
      <c r="D185" s="231"/>
      <c r="E185" s="231"/>
      <c r="F185" s="2"/>
    </row>
    <row r="186" spans="1:6" ht="15">
      <c r="A186" s="271">
        <f>SUM(C180,F134)</f>
        <v>0</v>
      </c>
      <c r="B186" s="272" t="e">
        <f>SUM(D63,#REF!)</f>
        <v>#REF!</v>
      </c>
      <c r="C186" s="273" t="s">
        <v>121</v>
      </c>
      <c r="D186" s="274"/>
      <c r="E186" s="231"/>
      <c r="F186" s="2"/>
    </row>
    <row r="187" spans="1:6" ht="15">
      <c r="A187" s="148" t="s">
        <v>122</v>
      </c>
      <c r="B187" s="154">
        <f>D79</f>
        <v>0</v>
      </c>
      <c r="C187" s="373"/>
      <c r="D187" s="373"/>
      <c r="E187" s="231"/>
      <c r="F187" s="2"/>
    </row>
    <row r="188" spans="1:6" ht="15">
      <c r="A188" s="148" t="s">
        <v>123</v>
      </c>
      <c r="B188" s="154">
        <f>A186</f>
        <v>0</v>
      </c>
      <c r="C188" s="373"/>
      <c r="D188" s="373"/>
      <c r="E188" s="232"/>
      <c r="F188" s="2"/>
    </row>
    <row r="189" spans="1:6" ht="15">
      <c r="A189" s="275" t="s">
        <v>124</v>
      </c>
      <c r="B189" s="156">
        <f>AVERAGE(B187,B188)</f>
        <v>0</v>
      </c>
      <c r="C189" s="374">
        <f>ROUND(B189,0)</f>
        <v>0</v>
      </c>
      <c r="D189" s="374"/>
      <c r="E189" s="231"/>
      <c r="F189" s="2"/>
    </row>
  </sheetData>
  <sheetProtection selectLockedCells="1" selectUnlockedCells="1"/>
  <mergeCells count="93">
    <mergeCell ref="C187:D187"/>
    <mergeCell ref="C188:D188"/>
    <mergeCell ref="C189:D189"/>
    <mergeCell ref="A145:C145"/>
    <mergeCell ref="A170:B170"/>
    <mergeCell ref="A171:C171"/>
    <mergeCell ref="A174:C174"/>
    <mergeCell ref="A179:B179"/>
    <mergeCell ref="A180:B180"/>
    <mergeCell ref="A101:E101"/>
    <mergeCell ref="A102:E102"/>
    <mergeCell ref="A103:E103"/>
    <mergeCell ref="A133:E133"/>
    <mergeCell ref="A139:C139"/>
    <mergeCell ref="A141:C141"/>
    <mergeCell ref="A95:E95"/>
    <mergeCell ref="A96:E96"/>
    <mergeCell ref="A97:E97"/>
    <mergeCell ref="A98:E98"/>
    <mergeCell ref="A99:E99"/>
    <mergeCell ref="A100:E100"/>
    <mergeCell ref="A88:E88"/>
    <mergeCell ref="A89:E89"/>
    <mergeCell ref="A90:E90"/>
    <mergeCell ref="A91:E91"/>
    <mergeCell ref="A92:E92"/>
    <mergeCell ref="A93:E93"/>
    <mergeCell ref="A82:C82"/>
    <mergeCell ref="A83:C83"/>
    <mergeCell ref="A84:C84"/>
    <mergeCell ref="A85:E85"/>
    <mergeCell ref="A86:E86"/>
    <mergeCell ref="A87:E87"/>
    <mergeCell ref="A76:C76"/>
    <mergeCell ref="A77:C77"/>
    <mergeCell ref="A78:C78"/>
    <mergeCell ref="A79:C79"/>
    <mergeCell ref="A80:B80"/>
    <mergeCell ref="A81:C81"/>
    <mergeCell ref="A68:C68"/>
    <mergeCell ref="A69:D69"/>
    <mergeCell ref="A70:C70"/>
    <mergeCell ref="A71:C71"/>
    <mergeCell ref="A72:C72"/>
    <mergeCell ref="A73:C73"/>
    <mergeCell ref="A62:C62"/>
    <mergeCell ref="A63:C63"/>
    <mergeCell ref="A64:D64"/>
    <mergeCell ref="A65:C65"/>
    <mergeCell ref="A66:C66"/>
    <mergeCell ref="A67:C67"/>
    <mergeCell ref="A56:C56"/>
    <mergeCell ref="A57:C57"/>
    <mergeCell ref="A58:C58"/>
    <mergeCell ref="A59:D59"/>
    <mergeCell ref="A60:C60"/>
    <mergeCell ref="A61:C61"/>
    <mergeCell ref="A49:B49"/>
    <mergeCell ref="A50:B50"/>
    <mergeCell ref="A51:B51"/>
    <mergeCell ref="A53:B53"/>
    <mergeCell ref="A54:C54"/>
    <mergeCell ref="A55:D55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7:C7"/>
    <mergeCell ref="A8:C8"/>
    <mergeCell ref="A11:C11"/>
    <mergeCell ref="A12:D12"/>
    <mergeCell ref="A13:B13"/>
    <mergeCell ref="A14:B14"/>
    <mergeCell ref="A1:C1"/>
    <mergeCell ref="A2:D2"/>
    <mergeCell ref="A3:D3"/>
    <mergeCell ref="A4:D4"/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F189"/>
  <sheetViews>
    <sheetView zoomScalePageLayoutView="0" workbookViewId="0" topLeftCell="A152">
      <selection activeCell="F105" sqref="F105"/>
    </sheetView>
  </sheetViews>
  <sheetFormatPr defaultColWidth="11.00390625" defaultRowHeight="15"/>
  <cols>
    <col min="1" max="1" width="74.140625" style="0" customWidth="1"/>
    <col min="2" max="2" width="8.140625" style="0" customWidth="1"/>
  </cols>
  <sheetData>
    <row r="1" spans="1:6" ht="90.75">
      <c r="A1" s="325" t="s">
        <v>31</v>
      </c>
      <c r="B1" s="325"/>
      <c r="C1" s="325"/>
      <c r="D1" s="4" t="s">
        <v>32</v>
      </c>
      <c r="E1" s="2"/>
      <c r="F1" s="2"/>
    </row>
    <row r="2" spans="1:6" ht="15">
      <c r="A2" s="285" t="s">
        <v>33</v>
      </c>
      <c r="B2" s="285"/>
      <c r="C2" s="285"/>
      <c r="D2" s="285"/>
      <c r="E2" s="2"/>
      <c r="F2" s="2"/>
    </row>
    <row r="3" spans="1:6" ht="15">
      <c r="A3" s="285" t="s">
        <v>34</v>
      </c>
      <c r="B3" s="285"/>
      <c r="C3" s="285"/>
      <c r="D3" s="285"/>
      <c r="E3" s="2"/>
      <c r="F3" s="2"/>
    </row>
    <row r="4" spans="1:6" ht="15">
      <c r="A4" s="285" t="s">
        <v>35</v>
      </c>
      <c r="B4" s="285"/>
      <c r="C4" s="285"/>
      <c r="D4" s="285"/>
      <c r="E4" s="2"/>
      <c r="F4" s="2"/>
    </row>
    <row r="5" spans="1:6" ht="15">
      <c r="A5" s="375" t="s">
        <v>36</v>
      </c>
      <c r="B5" s="375"/>
      <c r="C5" s="375"/>
      <c r="D5" s="5"/>
      <c r="E5" s="2"/>
      <c r="F5" s="2"/>
    </row>
    <row r="6" spans="1:6" ht="15">
      <c r="A6" s="376" t="s">
        <v>37</v>
      </c>
      <c r="B6" s="376"/>
      <c r="C6" s="376"/>
      <c r="D6" s="5"/>
      <c r="E6" s="2"/>
      <c r="F6" s="2"/>
    </row>
    <row r="7" spans="1:6" ht="15">
      <c r="A7" s="376" t="s">
        <v>38</v>
      </c>
      <c r="B7" s="376"/>
      <c r="C7" s="376"/>
      <c r="D7" s="6"/>
      <c r="E7" s="2"/>
      <c r="F7" s="2"/>
    </row>
    <row r="8" spans="1:6" ht="15">
      <c r="A8" s="377"/>
      <c r="B8" s="377"/>
      <c r="C8" s="377"/>
      <c r="D8" s="7"/>
      <c r="E8" s="2"/>
      <c r="F8" s="2"/>
    </row>
    <row r="9" spans="1:6" ht="15">
      <c r="A9" s="8" t="str">
        <f>IF(C10&lt;5," Introduction à refaire","Bien, vous n'avez pas à refaire l'introduction")</f>
        <v> Introduction à refaire</v>
      </c>
      <c r="B9" s="9" t="str">
        <f>HYPERLINK("http://alain-fournier.entmip.fr/classes/lg-ts1/introduction-7922.htm","Pour refaire l'introduction sur l'ENT, cliquez ici")</f>
        <v>Pour refaire l'introduction sur l'ENT, cliquez ici</v>
      </c>
      <c r="C9" s="10"/>
      <c r="D9" s="7"/>
      <c r="E9" s="2"/>
      <c r="F9" s="2"/>
    </row>
    <row r="10" spans="1:6" ht="15">
      <c r="A10" s="11" t="s">
        <v>39</v>
      </c>
      <c r="B10" s="12"/>
      <c r="C10" s="13">
        <f>SUM(D5:D8)</f>
        <v>0</v>
      </c>
      <c r="D10" s="14">
        <f>SUM(D5:D8)</f>
        <v>0</v>
      </c>
      <c r="E10" s="2"/>
      <c r="F10" s="2"/>
    </row>
    <row r="11" spans="1:6" ht="15">
      <c r="A11" s="376" t="s">
        <v>40</v>
      </c>
      <c r="B11" s="376"/>
      <c r="C11" s="376"/>
      <c r="D11" s="5"/>
      <c r="E11" s="2"/>
      <c r="F11" s="2"/>
    </row>
    <row r="12" spans="1:6" ht="15">
      <c r="A12" s="378" t="s">
        <v>41</v>
      </c>
      <c r="B12" s="378"/>
      <c r="C12" s="378"/>
      <c r="D12" s="378"/>
      <c r="E12" s="2"/>
      <c r="F12" s="2"/>
    </row>
    <row r="13" spans="1:6" ht="15">
      <c r="A13" s="379"/>
      <c r="B13" s="379"/>
      <c r="C13" s="3"/>
      <c r="D13" s="15"/>
      <c r="E13" s="2"/>
      <c r="F13" s="2"/>
    </row>
    <row r="14" spans="1:6" ht="15">
      <c r="A14" s="380"/>
      <c r="B14" s="380"/>
      <c r="C14" s="3"/>
      <c r="D14" s="15"/>
      <c r="E14" s="2"/>
      <c r="F14" s="2"/>
    </row>
    <row r="15" spans="1:6" ht="15">
      <c r="A15" s="16"/>
      <c r="B15" s="17"/>
      <c r="C15" s="3"/>
      <c r="D15" s="15"/>
      <c r="E15" s="2"/>
      <c r="F15" s="2"/>
    </row>
    <row r="16" spans="1:6" ht="15">
      <c r="A16" s="16"/>
      <c r="B16" s="17"/>
      <c r="C16" s="3"/>
      <c r="D16" s="15"/>
      <c r="E16" s="2"/>
      <c r="F16" s="2"/>
    </row>
    <row r="17" spans="1:6" ht="15">
      <c r="A17" s="16"/>
      <c r="B17" s="17"/>
      <c r="C17" s="3"/>
      <c r="D17" s="15"/>
      <c r="E17" s="2"/>
      <c r="F17" s="2"/>
    </row>
    <row r="18" spans="1:6" ht="15">
      <c r="A18" s="16"/>
      <c r="B18" s="17"/>
      <c r="C18" s="3"/>
      <c r="D18" s="15"/>
      <c r="E18" s="2"/>
      <c r="F18" s="2"/>
    </row>
    <row r="19" spans="1:6" ht="15">
      <c r="A19" s="16"/>
      <c r="B19" s="17"/>
      <c r="C19" s="3"/>
      <c r="D19" s="15"/>
      <c r="E19" s="2"/>
      <c r="F19" s="2"/>
    </row>
    <row r="20" spans="1:6" ht="15">
      <c r="A20" s="16"/>
      <c r="B20" s="17"/>
      <c r="C20" s="3"/>
      <c r="D20" s="15"/>
      <c r="E20" s="2"/>
      <c r="F20" s="2"/>
    </row>
    <row r="21" spans="1:6" ht="15">
      <c r="A21" s="16"/>
      <c r="B21" s="17"/>
      <c r="C21" s="3"/>
      <c r="D21" s="15"/>
      <c r="E21" s="2"/>
      <c r="F21" s="2"/>
    </row>
    <row r="22" spans="1:6" ht="15">
      <c r="A22" s="16"/>
      <c r="B22" s="17"/>
      <c r="C22" s="3"/>
      <c r="D22" s="15"/>
      <c r="E22" s="2"/>
      <c r="F22" s="2"/>
    </row>
    <row r="23" spans="1:6" ht="15">
      <c r="A23" s="16"/>
      <c r="B23" s="17"/>
      <c r="C23" s="3"/>
      <c r="D23" s="15"/>
      <c r="E23" s="2"/>
      <c r="F23" s="2"/>
    </row>
    <row r="24" spans="1:6" ht="15">
      <c r="A24" s="16"/>
      <c r="B24" s="17"/>
      <c r="C24" s="3"/>
      <c r="D24" s="15"/>
      <c r="E24" s="2"/>
      <c r="F24" s="2"/>
    </row>
    <row r="25" spans="1:6" ht="15">
      <c r="A25" s="16"/>
      <c r="B25" s="17"/>
      <c r="C25" s="3"/>
      <c r="D25" s="15"/>
      <c r="E25" s="2"/>
      <c r="F25" s="2"/>
    </row>
    <row r="26" spans="1:6" ht="15">
      <c r="A26" s="16"/>
      <c r="B26" s="17"/>
      <c r="C26" s="3"/>
      <c r="D26" s="15"/>
      <c r="E26" s="2"/>
      <c r="F26" s="2"/>
    </row>
    <row r="27" spans="1:6" ht="15">
      <c r="A27" s="16"/>
      <c r="B27" s="17"/>
      <c r="C27" s="3"/>
      <c r="D27" s="15"/>
      <c r="E27" s="2"/>
      <c r="F27" s="2"/>
    </row>
    <row r="28" spans="1:6" ht="15">
      <c r="A28" s="16"/>
      <c r="B28" s="17"/>
      <c r="C28" s="3"/>
      <c r="D28" s="15"/>
      <c r="E28" s="2"/>
      <c r="F28" s="2"/>
    </row>
    <row r="29" spans="1:6" ht="15">
      <c r="A29" s="16"/>
      <c r="B29" s="17"/>
      <c r="C29" s="3"/>
      <c r="D29" s="15"/>
      <c r="E29" s="2"/>
      <c r="F29" s="2"/>
    </row>
    <row r="30" spans="1:6" ht="15">
      <c r="A30" s="16"/>
      <c r="B30" s="17"/>
      <c r="C30" s="3"/>
      <c r="D30" s="15"/>
      <c r="E30" s="2"/>
      <c r="F30" s="2"/>
    </row>
    <row r="31" spans="1:6" ht="15">
      <c r="A31" s="381"/>
      <c r="B31" s="381"/>
      <c r="C31" s="3"/>
      <c r="D31" s="15"/>
      <c r="E31" s="2"/>
      <c r="F31" s="2"/>
    </row>
    <row r="32" spans="1:6" ht="15">
      <c r="A32" s="380"/>
      <c r="B32" s="380"/>
      <c r="C32" s="3"/>
      <c r="D32" s="15"/>
      <c r="E32" s="2"/>
      <c r="F32" s="2"/>
    </row>
    <row r="33" spans="1:6" ht="15">
      <c r="A33" s="380"/>
      <c r="B33" s="380"/>
      <c r="C33" s="3"/>
      <c r="D33" s="15"/>
      <c r="E33" s="2"/>
      <c r="F33" s="2"/>
    </row>
    <row r="34" spans="1:6" ht="15">
      <c r="A34" s="380"/>
      <c r="B34" s="380"/>
      <c r="C34" s="3"/>
      <c r="D34" s="15"/>
      <c r="E34" s="2"/>
      <c r="F34" s="2"/>
    </row>
    <row r="35" spans="1:6" ht="15">
      <c r="A35" s="379"/>
      <c r="B35" s="379"/>
      <c r="C35" s="3"/>
      <c r="D35" s="15"/>
      <c r="E35" s="2"/>
      <c r="F35" s="2"/>
    </row>
    <row r="36" spans="1:6" ht="15">
      <c r="A36" s="380"/>
      <c r="B36" s="380"/>
      <c r="C36" s="3"/>
      <c r="D36" s="15"/>
      <c r="E36" s="2"/>
      <c r="F36" s="2"/>
    </row>
    <row r="37" spans="1:6" ht="15">
      <c r="A37" s="380"/>
      <c r="B37" s="380"/>
      <c r="C37" s="3"/>
      <c r="D37" s="15"/>
      <c r="E37" s="2"/>
      <c r="F37" s="2"/>
    </row>
    <row r="38" spans="1:6" ht="15">
      <c r="A38" s="380"/>
      <c r="B38" s="380"/>
      <c r="C38" s="3"/>
      <c r="D38" s="15"/>
      <c r="E38" s="2"/>
      <c r="F38" s="2"/>
    </row>
    <row r="39" spans="1:6" ht="15">
      <c r="A39" s="380"/>
      <c r="B39" s="380"/>
      <c r="C39" s="3"/>
      <c r="D39" s="15"/>
      <c r="E39" s="2"/>
      <c r="F39" s="2"/>
    </row>
    <row r="40" spans="1:6" ht="15">
      <c r="A40" s="380"/>
      <c r="B40" s="380"/>
      <c r="C40" s="3"/>
      <c r="D40" s="15"/>
      <c r="E40" s="122"/>
      <c r="F40" s="122"/>
    </row>
    <row r="41" spans="1:6" ht="15">
      <c r="A41" s="379"/>
      <c r="B41" s="379"/>
      <c r="C41" s="3"/>
      <c r="D41" s="15"/>
      <c r="E41" s="2"/>
      <c r="F41" s="2"/>
    </row>
    <row r="42" spans="1:6" ht="15">
      <c r="A42" s="380"/>
      <c r="B42" s="380"/>
      <c r="C42" s="3"/>
      <c r="D42" s="15"/>
      <c r="E42" s="2"/>
      <c r="F42" s="2"/>
    </row>
    <row r="43" spans="1:6" ht="15">
      <c r="A43" s="380"/>
      <c r="B43" s="380"/>
      <c r="C43" s="3"/>
      <c r="D43" s="15"/>
      <c r="E43" s="2"/>
      <c r="F43" s="2"/>
    </row>
    <row r="44" spans="1:6" ht="15">
      <c r="A44" s="380"/>
      <c r="B44" s="380"/>
      <c r="C44" s="3"/>
      <c r="D44" s="15"/>
      <c r="E44" s="2"/>
      <c r="F44" s="2"/>
    </row>
    <row r="45" spans="1:6" ht="15">
      <c r="A45" s="380"/>
      <c r="B45" s="380"/>
      <c r="C45" s="3"/>
      <c r="D45" s="15"/>
      <c r="E45" s="2"/>
      <c r="F45" s="2"/>
    </row>
    <row r="46" spans="1:6" ht="15">
      <c r="A46" s="380"/>
      <c r="B46" s="380"/>
      <c r="C46" s="3"/>
      <c r="D46" s="15"/>
      <c r="E46" s="2"/>
      <c r="F46" s="2"/>
    </row>
    <row r="47" spans="1:6" ht="15">
      <c r="A47" s="380"/>
      <c r="B47" s="380"/>
      <c r="C47" s="3"/>
      <c r="D47" s="15"/>
      <c r="E47" s="2"/>
      <c r="F47" s="2"/>
    </row>
    <row r="48" spans="1:6" ht="15">
      <c r="A48" s="380"/>
      <c r="B48" s="380"/>
      <c r="C48" s="3"/>
      <c r="D48" s="15"/>
      <c r="E48" s="2"/>
      <c r="F48" s="2"/>
    </row>
    <row r="49" spans="1:6" ht="15">
      <c r="A49" s="381"/>
      <c r="B49" s="381"/>
      <c r="C49" s="3"/>
      <c r="D49" s="15"/>
      <c r="E49" s="2"/>
      <c r="F49" s="2"/>
    </row>
    <row r="50" spans="1:6" ht="15">
      <c r="A50" s="381"/>
      <c r="B50" s="381"/>
      <c r="C50" s="3"/>
      <c r="D50" s="15"/>
      <c r="E50" s="2"/>
      <c r="F50" s="2"/>
    </row>
    <row r="51" spans="1:6" ht="15">
      <c r="A51" s="381"/>
      <c r="B51" s="381"/>
      <c r="C51" s="3"/>
      <c r="D51" s="15"/>
      <c r="E51" s="2"/>
      <c r="F51" s="2"/>
    </row>
    <row r="52" spans="1:6" ht="15">
      <c r="A52" s="18"/>
      <c r="B52" s="19"/>
      <c r="C52" s="3"/>
      <c r="D52" s="15"/>
      <c r="E52" s="2"/>
      <c r="F52" s="2"/>
    </row>
    <row r="53" spans="1:6" ht="15">
      <c r="A53" s="380"/>
      <c r="B53" s="380"/>
      <c r="C53" s="3"/>
      <c r="D53" s="15"/>
      <c r="E53" s="2"/>
      <c r="F53" s="2"/>
    </row>
    <row r="54" spans="1:6" ht="15">
      <c r="A54" s="309" t="s">
        <v>42</v>
      </c>
      <c r="B54" s="309"/>
      <c r="C54" s="309"/>
      <c r="D54" s="20">
        <f>SUM(D13:D53)/2</f>
        <v>0</v>
      </c>
      <c r="E54" s="2"/>
      <c r="F54" s="2"/>
    </row>
    <row r="55" spans="1:6" ht="15">
      <c r="A55" s="285" t="s">
        <v>43</v>
      </c>
      <c r="B55" s="285"/>
      <c r="C55" s="285"/>
      <c r="D55" s="285"/>
      <c r="E55" s="2"/>
      <c r="F55" s="2"/>
    </row>
    <row r="56" spans="1:6" ht="15">
      <c r="A56" s="376" t="s">
        <v>44</v>
      </c>
      <c r="B56" s="376"/>
      <c r="C56" s="376"/>
      <c r="D56" s="21"/>
      <c r="E56" s="2"/>
      <c r="F56" s="2"/>
    </row>
    <row r="57" spans="1:6" ht="15">
      <c r="A57" s="376" t="s">
        <v>45</v>
      </c>
      <c r="B57" s="376"/>
      <c r="C57" s="376"/>
      <c r="D57" s="21"/>
      <c r="E57" s="2"/>
      <c r="F57" s="2"/>
    </row>
    <row r="58" spans="1:6" ht="15">
      <c r="A58" s="376" t="s">
        <v>46</v>
      </c>
      <c r="B58" s="376"/>
      <c r="C58" s="376"/>
      <c r="D58" s="21"/>
      <c r="E58" s="2"/>
      <c r="F58" s="2"/>
    </row>
    <row r="59" spans="1:6" ht="15">
      <c r="A59" s="285" t="s">
        <v>47</v>
      </c>
      <c r="B59" s="285"/>
      <c r="C59" s="285"/>
      <c r="D59" s="285"/>
      <c r="E59" s="2"/>
      <c r="F59" s="2"/>
    </row>
    <row r="60" spans="1:6" ht="15">
      <c r="A60" s="382" t="s">
        <v>48</v>
      </c>
      <c r="B60" s="382"/>
      <c r="C60" s="382"/>
      <c r="D60" s="22">
        <f>ROUND(D80,1)</f>
        <v>0</v>
      </c>
      <c r="E60" s="2"/>
      <c r="F60" s="2"/>
    </row>
    <row r="61" spans="1:6" ht="15">
      <c r="A61" s="376" t="s">
        <v>49</v>
      </c>
      <c r="B61" s="376"/>
      <c r="C61" s="376"/>
      <c r="D61" s="5"/>
      <c r="E61" s="2"/>
      <c r="F61" s="2"/>
    </row>
    <row r="62" spans="1:6" ht="15">
      <c r="A62" s="376" t="s">
        <v>50</v>
      </c>
      <c r="B62" s="376"/>
      <c r="C62" s="376"/>
      <c r="D62" s="5"/>
      <c r="E62" s="2"/>
      <c r="F62" s="2"/>
    </row>
    <row r="63" spans="1:6" ht="15">
      <c r="A63" s="376" t="s">
        <v>51</v>
      </c>
      <c r="B63" s="376"/>
      <c r="C63" s="376"/>
      <c r="D63" s="5"/>
      <c r="E63" s="2"/>
      <c r="F63" s="2"/>
    </row>
    <row r="64" spans="1:6" ht="15">
      <c r="A64" s="285" t="s">
        <v>52</v>
      </c>
      <c r="B64" s="285"/>
      <c r="C64" s="285"/>
      <c r="D64" s="285"/>
      <c r="E64" s="2"/>
      <c r="F64" s="2"/>
    </row>
    <row r="65" spans="1:6" ht="15">
      <c r="A65" s="376" t="s">
        <v>53</v>
      </c>
      <c r="B65" s="376"/>
      <c r="C65" s="376"/>
      <c r="D65" s="5"/>
      <c r="E65" s="2"/>
      <c r="F65" s="2"/>
    </row>
    <row r="66" spans="1:6" ht="15">
      <c r="A66" s="376" t="s">
        <v>54</v>
      </c>
      <c r="B66" s="376"/>
      <c r="C66" s="376"/>
      <c r="D66" s="5"/>
      <c r="E66" s="2"/>
      <c r="F66" s="2"/>
    </row>
    <row r="67" spans="1:6" ht="15">
      <c r="A67" s="376" t="s">
        <v>55</v>
      </c>
      <c r="B67" s="376"/>
      <c r="C67" s="376"/>
      <c r="D67" s="5"/>
      <c r="E67" s="2"/>
      <c r="F67" s="2"/>
    </row>
    <row r="68" spans="1:6" ht="15">
      <c r="A68" s="376" t="s">
        <v>56</v>
      </c>
      <c r="B68" s="376"/>
      <c r="C68" s="376"/>
      <c r="D68" s="5"/>
      <c r="E68" s="2"/>
      <c r="F68" s="2"/>
    </row>
    <row r="69" spans="1:6" ht="15">
      <c r="A69" s="285" t="s">
        <v>57</v>
      </c>
      <c r="B69" s="285"/>
      <c r="C69" s="285"/>
      <c r="D69" s="285"/>
      <c r="E69" s="2"/>
      <c r="F69" s="2"/>
    </row>
    <row r="70" spans="1:6" ht="15">
      <c r="A70" s="376" t="s">
        <v>58</v>
      </c>
      <c r="B70" s="376"/>
      <c r="C70" s="376"/>
      <c r="D70" s="5"/>
      <c r="E70" s="2"/>
      <c r="F70" s="2"/>
    </row>
    <row r="71" spans="1:6" ht="15">
      <c r="A71" s="376" t="s">
        <v>59</v>
      </c>
      <c r="B71" s="376"/>
      <c r="C71" s="376"/>
      <c r="D71" s="5"/>
      <c r="E71" s="2"/>
      <c r="F71" s="2"/>
    </row>
    <row r="72" spans="1:6" ht="15">
      <c r="A72" s="376" t="s">
        <v>60</v>
      </c>
      <c r="B72" s="376"/>
      <c r="C72" s="376"/>
      <c r="D72" s="5"/>
      <c r="E72" s="2"/>
      <c r="F72" s="2"/>
    </row>
    <row r="73" spans="1:6" ht="15">
      <c r="A73" s="383" t="s">
        <v>61</v>
      </c>
      <c r="B73" s="383"/>
      <c r="C73" s="383"/>
      <c r="D73" s="5"/>
      <c r="E73" s="2"/>
      <c r="F73" s="2"/>
    </row>
    <row r="74" spans="1:6" ht="15">
      <c r="A74" s="8" t="str">
        <f>IF(C75&lt;5," Conclusion à refaire","Bien, vous n'avez pas à refaire la conclusion")</f>
        <v> Conclusion à refaire</v>
      </c>
      <c r="B74" s="9" t="str">
        <f>HYPERLINK("http://alain-fournier.entmip.fr/classes/lg-ts1/conclusion-a-refaire--7923.htm","Pour refaire la conclusion sur l'ENT, cliquez ici")</f>
        <v>Pour refaire la conclusion sur l'ENT, cliquez ici</v>
      </c>
      <c r="C74" s="10"/>
      <c r="D74" s="7"/>
      <c r="E74" s="2"/>
      <c r="F74" s="2"/>
    </row>
    <row r="75" spans="1:6" ht="15">
      <c r="A75" s="11"/>
      <c r="B75" s="12"/>
      <c r="C75" s="13">
        <f>SUM(D70:D73)</f>
        <v>0</v>
      </c>
      <c r="D75" s="14"/>
      <c r="E75" s="2"/>
      <c r="F75" s="2"/>
    </row>
    <row r="76" spans="1:6" ht="15">
      <c r="A76" s="377"/>
      <c r="B76" s="377"/>
      <c r="C76" s="377"/>
      <c r="D76" s="7"/>
      <c r="E76" s="2"/>
      <c r="F76" s="2"/>
    </row>
    <row r="77" spans="1:6" ht="15">
      <c r="A77" s="377"/>
      <c r="B77" s="377"/>
      <c r="C77" s="377"/>
      <c r="D77" s="7"/>
      <c r="E77" s="2"/>
      <c r="F77" s="2"/>
    </row>
    <row r="78" spans="1:6" ht="15">
      <c r="A78" s="309" t="s">
        <v>42</v>
      </c>
      <c r="B78" s="309"/>
      <c r="C78" s="309"/>
      <c r="D78" s="20">
        <f>SUM(D4:D8,D11,D55:D73,D76:D77)/4</f>
        <v>0</v>
      </c>
      <c r="E78" s="2"/>
      <c r="F78" s="2"/>
    </row>
    <row r="79" spans="1:6" ht="20.25">
      <c r="A79" s="315" t="s">
        <v>62</v>
      </c>
      <c r="B79" s="315"/>
      <c r="C79" s="315"/>
      <c r="D79" s="23">
        <f>ROUND(C80,0)</f>
        <v>0</v>
      </c>
      <c r="E79" s="2"/>
      <c r="F79" s="2"/>
    </row>
    <row r="80" spans="1:6" ht="15">
      <c r="A80" s="384" t="s">
        <v>63</v>
      </c>
      <c r="B80" s="384"/>
      <c r="C80" s="24">
        <f>SUM(D54,D78)</f>
        <v>0</v>
      </c>
      <c r="D80" s="25" t="str">
        <f>IF(D54&lt;5,"0",IF(D54&gt;=5,"2"))</f>
        <v>0</v>
      </c>
      <c r="E80" s="2"/>
      <c r="F80" s="2"/>
    </row>
    <row r="81" spans="1:6" ht="27">
      <c r="A81" s="299" t="str">
        <f>IF(D79&lt;8,"Un devoir décevant",IF(D79&lt;12,"Un devoir acceptable mais qui peut être amélioré",IF(D79&lt;14,"Un bon travail","Excellent devoir")))</f>
        <v>Un devoir décevant</v>
      </c>
      <c r="B81" s="299"/>
      <c r="C81" s="299"/>
      <c r="D81" s="26" t="str">
        <f>IF(D79&lt;8,"",IF(D79&lt;12,"",IF(D79&lt;14,"","")))</f>
        <v></v>
      </c>
      <c r="E81" s="2"/>
      <c r="F81" s="2"/>
    </row>
    <row r="82" spans="1:6" ht="15">
      <c r="A82" s="299" t="str">
        <f>IF(D10&lt;2,"La méthode de l'introduction n'est pas maîtrisée",IF(D10&lt;8,"L'introduction est incomplète","La méthode de l'introduction est maîtrisée"))</f>
        <v>La méthode de l'introduction n'est pas maîtrisée</v>
      </c>
      <c r="B82" s="299"/>
      <c r="C82" s="299"/>
      <c r="D82" s="27"/>
      <c r="E82" s="2"/>
      <c r="F82" s="2"/>
    </row>
    <row r="83" spans="1:6" ht="15">
      <c r="A83" s="299" t="str">
        <f>IF(D54&lt;5,"L'argumentation est insuffisante",IF(D54&gt;=5,"L'argumentation est satisfaisante"))</f>
        <v>L'argumentation est insuffisante</v>
      </c>
      <c r="B83" s="299"/>
      <c r="C83" s="299"/>
      <c r="D83" s="28"/>
      <c r="E83" s="2"/>
      <c r="F83" s="2"/>
    </row>
    <row r="84" spans="1:6" ht="15">
      <c r="A84" s="324" t="str">
        <f>IF(D75&lt;2,"La méthode de la conclusion n'est pas maîtrisée",IF(D75&lt;8,"La conclusion est incomplète","La méthode de la conclusion est maîtrisée"))</f>
        <v>La méthode de la conclusion n'est pas maîtrisée</v>
      </c>
      <c r="B84" s="324"/>
      <c r="C84" s="324"/>
      <c r="D84" s="29"/>
      <c r="E84" s="2"/>
      <c r="F84" s="2"/>
    </row>
    <row r="85" spans="1:6" ht="84.75" customHeight="1">
      <c r="A85" s="385" t="s">
        <v>31</v>
      </c>
      <c r="B85" s="385"/>
      <c r="C85" s="385"/>
      <c r="D85" s="385"/>
      <c r="E85" s="385"/>
      <c r="F85" s="34" t="s">
        <v>32</v>
      </c>
    </row>
    <row r="86" spans="1:6" ht="15" customHeight="1">
      <c r="A86" s="344" t="s">
        <v>64</v>
      </c>
      <c r="B86" s="344"/>
      <c r="C86" s="344"/>
      <c r="D86" s="344"/>
      <c r="E86" s="344"/>
      <c r="F86" s="35"/>
    </row>
    <row r="87" spans="1:6" ht="15" customHeight="1">
      <c r="A87" s="344" t="s">
        <v>35</v>
      </c>
      <c r="B87" s="344"/>
      <c r="C87" s="344"/>
      <c r="D87" s="344"/>
      <c r="E87" s="344"/>
      <c r="F87" s="36"/>
    </row>
    <row r="88" spans="1:6" ht="15" customHeight="1">
      <c r="A88" s="386" t="s">
        <v>118</v>
      </c>
      <c r="B88" s="386"/>
      <c r="C88" s="386"/>
      <c r="D88" s="386"/>
      <c r="E88" s="386"/>
      <c r="F88" s="37"/>
    </row>
    <row r="89" spans="1:6" ht="15" customHeight="1">
      <c r="A89" s="386" t="s">
        <v>65</v>
      </c>
      <c r="B89" s="386"/>
      <c r="C89" s="386"/>
      <c r="D89" s="386"/>
      <c r="E89" s="386"/>
      <c r="F89" s="37"/>
    </row>
    <row r="90" spans="1:6" ht="15" customHeight="1">
      <c r="A90" s="346" t="s">
        <v>66</v>
      </c>
      <c r="B90" s="346"/>
      <c r="C90" s="346"/>
      <c r="D90" s="346"/>
      <c r="E90" s="346"/>
      <c r="F90" s="38"/>
    </row>
    <row r="91" spans="1:6" ht="15" customHeight="1">
      <c r="A91" s="387" t="s">
        <v>67</v>
      </c>
      <c r="B91" s="387"/>
      <c r="C91" s="387"/>
      <c r="D91" s="387"/>
      <c r="E91" s="387"/>
      <c r="F91" s="37"/>
    </row>
    <row r="92" spans="1:6" ht="15">
      <c r="A92" s="386"/>
      <c r="B92" s="386"/>
      <c r="C92" s="386"/>
      <c r="D92" s="386"/>
      <c r="E92" s="386"/>
      <c r="F92" s="37"/>
    </row>
    <row r="93" spans="1:6" ht="15">
      <c r="A93" s="386"/>
      <c r="B93" s="386"/>
      <c r="C93" s="386"/>
      <c r="D93" s="386"/>
      <c r="E93" s="386"/>
      <c r="F93" s="37"/>
    </row>
    <row r="94" spans="1:6" ht="15">
      <c r="A94" s="39" t="str">
        <f>IF(E94&lt;3," Présentation et enjeux à refaire","Bien, vous n'avez pas à refaire la présentation et les enjeux")</f>
        <v> Présentation et enjeux à refaire</v>
      </c>
      <c r="B94" s="40" t="s">
        <v>68</v>
      </c>
      <c r="C94" s="41"/>
      <c r="D94" s="41"/>
      <c r="E94" s="42">
        <f>SUM(F88,F89,F91)</f>
        <v>0</v>
      </c>
      <c r="F94" s="37"/>
    </row>
    <row r="95" spans="1:6" ht="15" customHeight="1">
      <c r="A95" s="348" t="s">
        <v>69</v>
      </c>
      <c r="B95" s="348"/>
      <c r="C95" s="348"/>
      <c r="D95" s="348"/>
      <c r="E95" s="348"/>
      <c r="F95" s="43"/>
    </row>
    <row r="96" spans="1:6" ht="15" customHeight="1">
      <c r="A96" s="387" t="s">
        <v>70</v>
      </c>
      <c r="B96" s="387"/>
      <c r="C96" s="387"/>
      <c r="D96" s="387"/>
      <c r="E96" s="387"/>
      <c r="F96" s="44">
        <f>ROUND(D132,1)</f>
        <v>0</v>
      </c>
    </row>
    <row r="97" spans="1:6" ht="15">
      <c r="A97" s="388" t="s">
        <v>71</v>
      </c>
      <c r="B97" s="388"/>
      <c r="C97" s="388"/>
      <c r="D97" s="388"/>
      <c r="E97" s="388"/>
      <c r="F97" s="44">
        <f>ROUND(E132,1)</f>
        <v>0</v>
      </c>
    </row>
    <row r="98" spans="1:6" ht="15" customHeight="1">
      <c r="A98" s="386" t="s">
        <v>72</v>
      </c>
      <c r="B98" s="386"/>
      <c r="C98" s="386"/>
      <c r="D98" s="386"/>
      <c r="E98" s="386"/>
      <c r="F98" s="45"/>
    </row>
    <row r="99" spans="1:6" ht="15" customHeight="1">
      <c r="A99" s="387" t="s">
        <v>73</v>
      </c>
      <c r="B99" s="387"/>
      <c r="C99" s="387"/>
      <c r="D99" s="387"/>
      <c r="E99" s="387"/>
      <c r="F99" s="37"/>
    </row>
    <row r="100" spans="1:6" ht="15" customHeight="1">
      <c r="A100" s="389" t="s">
        <v>74</v>
      </c>
      <c r="B100" s="389"/>
      <c r="C100" s="389"/>
      <c r="D100" s="389"/>
      <c r="E100" s="389"/>
      <c r="F100" s="46"/>
    </row>
    <row r="101" spans="1:6" ht="15" customHeight="1">
      <c r="A101" s="386" t="s">
        <v>75</v>
      </c>
      <c r="B101" s="386"/>
      <c r="C101" s="386"/>
      <c r="D101" s="386"/>
      <c r="E101" s="386"/>
      <c r="F101" s="47"/>
    </row>
    <row r="102" spans="1:6" ht="15" customHeight="1">
      <c r="A102" s="386" t="s">
        <v>76</v>
      </c>
      <c r="B102" s="386"/>
      <c r="C102" s="386"/>
      <c r="D102" s="386"/>
      <c r="E102" s="386"/>
      <c r="F102" s="47"/>
    </row>
    <row r="103" spans="1:6" ht="15">
      <c r="A103" s="350" t="s">
        <v>77</v>
      </c>
      <c r="B103" s="350"/>
      <c r="C103" s="350"/>
      <c r="D103" s="350"/>
      <c r="E103" s="350"/>
      <c r="F103" s="48">
        <f>SUM(F88:F102)/2</f>
        <v>0</v>
      </c>
    </row>
    <row r="104" spans="1:6" ht="36.75">
      <c r="A104" s="49" t="s">
        <v>78</v>
      </c>
      <c r="B104" s="50"/>
      <c r="C104" s="50" t="s">
        <v>79</v>
      </c>
      <c r="D104" s="51" t="s">
        <v>80</v>
      </c>
      <c r="E104" s="52" t="s">
        <v>81</v>
      </c>
      <c r="F104" s="53"/>
    </row>
    <row r="105" spans="1:6" ht="15">
      <c r="A105" s="49" t="s">
        <v>82</v>
      </c>
      <c r="B105" s="50"/>
      <c r="C105" s="50"/>
      <c r="D105" s="53"/>
      <c r="E105" s="54"/>
      <c r="F105" s="55"/>
    </row>
    <row r="106" spans="1:6" ht="15">
      <c r="A106" s="56" t="s">
        <v>83</v>
      </c>
      <c r="B106" s="57"/>
      <c r="C106" s="58"/>
      <c r="D106" s="59"/>
      <c r="E106" s="60"/>
      <c r="F106" s="61"/>
    </row>
    <row r="107" spans="1:6" ht="15">
      <c r="A107" s="62"/>
      <c r="B107" s="63"/>
      <c r="C107" s="63"/>
      <c r="D107" s="64"/>
      <c r="E107" s="65"/>
      <c r="F107" s="66">
        <f aca="true" t="shared" si="0" ref="F107:F123">SUM(C100:E100)/3</f>
        <v>0</v>
      </c>
    </row>
    <row r="108" spans="1:6" ht="15">
      <c r="A108" s="67"/>
      <c r="B108" s="63"/>
      <c r="C108" s="63"/>
      <c r="D108" s="64"/>
      <c r="E108" s="65"/>
      <c r="F108" s="66">
        <f t="shared" si="0"/>
        <v>0</v>
      </c>
    </row>
    <row r="109" spans="1:6" ht="15">
      <c r="A109" s="67"/>
      <c r="B109" s="63"/>
      <c r="C109" s="63"/>
      <c r="D109" s="64"/>
      <c r="E109" s="65"/>
      <c r="F109" s="66">
        <f t="shared" si="0"/>
        <v>0</v>
      </c>
    </row>
    <row r="110" spans="1:6" ht="15">
      <c r="A110" s="68"/>
      <c r="B110" s="63"/>
      <c r="C110" s="63"/>
      <c r="D110" s="64"/>
      <c r="E110" s="65"/>
      <c r="F110" s="66">
        <f t="shared" si="0"/>
        <v>0</v>
      </c>
    </row>
    <row r="111" spans="1:6" ht="15">
      <c r="A111" s="69"/>
      <c r="B111" s="63"/>
      <c r="C111" s="63"/>
      <c r="D111" s="64"/>
      <c r="E111" s="65"/>
      <c r="F111" s="66">
        <f t="shared" si="0"/>
        <v>0</v>
      </c>
    </row>
    <row r="112" spans="1:6" ht="15">
      <c r="A112" s="67"/>
      <c r="B112" s="70"/>
      <c r="C112" s="63"/>
      <c r="D112" s="64"/>
      <c r="E112" s="65"/>
      <c r="F112" s="66">
        <f t="shared" si="0"/>
        <v>0</v>
      </c>
    </row>
    <row r="113" spans="1:6" ht="15">
      <c r="A113" s="68"/>
      <c r="B113" s="63"/>
      <c r="C113" s="63"/>
      <c r="D113" s="64"/>
      <c r="E113" s="65"/>
      <c r="F113" s="66">
        <f t="shared" si="0"/>
        <v>0</v>
      </c>
    </row>
    <row r="114" spans="1:6" ht="15">
      <c r="A114" s="67"/>
      <c r="B114" s="63"/>
      <c r="C114" s="63"/>
      <c r="D114" s="64"/>
      <c r="E114" s="65"/>
      <c r="F114" s="66">
        <f t="shared" si="0"/>
        <v>0</v>
      </c>
    </row>
    <row r="115" spans="1:6" ht="15">
      <c r="A115" s="67"/>
      <c r="B115" s="63"/>
      <c r="C115" s="63"/>
      <c r="D115" s="64"/>
      <c r="E115" s="65"/>
      <c r="F115" s="66">
        <f t="shared" si="0"/>
        <v>0</v>
      </c>
    </row>
    <row r="116" spans="1:6" ht="15">
      <c r="A116" s="71"/>
      <c r="B116" s="63"/>
      <c r="C116" s="63"/>
      <c r="D116" s="64"/>
      <c r="E116" s="65"/>
      <c r="F116" s="66">
        <f t="shared" si="0"/>
        <v>0</v>
      </c>
    </row>
    <row r="117" spans="1:6" ht="15">
      <c r="A117" s="67"/>
      <c r="B117" s="63"/>
      <c r="C117" s="63"/>
      <c r="D117" s="64"/>
      <c r="E117" s="65"/>
      <c r="F117" s="66">
        <f t="shared" si="0"/>
        <v>0</v>
      </c>
    </row>
    <row r="118" spans="1:6" ht="15">
      <c r="A118" s="67"/>
      <c r="B118" s="63"/>
      <c r="C118" s="63"/>
      <c r="D118" s="64"/>
      <c r="E118" s="65"/>
      <c r="F118" s="66">
        <f t="shared" si="0"/>
        <v>0</v>
      </c>
    </row>
    <row r="119" spans="1:6" ht="15">
      <c r="A119" s="67"/>
      <c r="B119" s="63"/>
      <c r="C119" s="63"/>
      <c r="D119" s="64"/>
      <c r="E119" s="65"/>
      <c r="F119" s="66">
        <f t="shared" si="0"/>
        <v>0</v>
      </c>
    </row>
    <row r="120" spans="1:6" ht="15">
      <c r="A120" s="69"/>
      <c r="B120" s="63"/>
      <c r="C120" s="63"/>
      <c r="D120" s="64"/>
      <c r="E120" s="65"/>
      <c r="F120" s="66">
        <f t="shared" si="0"/>
        <v>0</v>
      </c>
    </row>
    <row r="121" spans="1:6" ht="15">
      <c r="A121" s="62"/>
      <c r="B121" s="63"/>
      <c r="C121" s="63"/>
      <c r="D121" s="3"/>
      <c r="E121" s="72"/>
      <c r="F121" s="66">
        <f t="shared" si="0"/>
        <v>0</v>
      </c>
    </row>
    <row r="122" spans="1:6" ht="15">
      <c r="A122" s="67"/>
      <c r="B122" s="63"/>
      <c r="C122" s="63"/>
      <c r="D122" s="3"/>
      <c r="E122" s="72"/>
      <c r="F122" s="66">
        <f t="shared" si="0"/>
        <v>0</v>
      </c>
    </row>
    <row r="123" spans="1:6" ht="15">
      <c r="A123" s="67"/>
      <c r="B123" s="63"/>
      <c r="C123" s="63"/>
      <c r="D123" s="3"/>
      <c r="E123" s="65"/>
      <c r="F123" s="66">
        <f t="shared" si="0"/>
        <v>0</v>
      </c>
    </row>
    <row r="124" spans="1:6" ht="15">
      <c r="A124" s="73"/>
      <c r="B124" s="63"/>
      <c r="C124" s="63"/>
      <c r="D124" s="1"/>
      <c r="E124" s="1"/>
      <c r="F124" s="66"/>
    </row>
    <row r="125" spans="1:6" ht="15">
      <c r="A125" s="73"/>
      <c r="B125" s="63"/>
      <c r="C125" s="63"/>
      <c r="D125" s="1"/>
      <c r="E125" s="1"/>
      <c r="F125" s="66"/>
    </row>
    <row r="126" spans="1:6" ht="15">
      <c r="A126" s="73"/>
      <c r="B126" s="63"/>
      <c r="C126" s="63"/>
      <c r="D126" s="1"/>
      <c r="E126" s="1"/>
      <c r="F126" s="66"/>
    </row>
    <row r="127" spans="1:6" ht="15">
      <c r="A127" s="73"/>
      <c r="B127" s="63"/>
      <c r="C127" s="63"/>
      <c r="D127" s="1"/>
      <c r="E127" s="1"/>
      <c r="F127" s="66"/>
    </row>
    <row r="128" spans="1:6" ht="15">
      <c r="A128" s="73"/>
      <c r="B128" s="63"/>
      <c r="C128" s="63"/>
      <c r="D128" s="1"/>
      <c r="E128" s="1"/>
      <c r="F128" s="66"/>
    </row>
    <row r="129" spans="1:6" ht="15">
      <c r="A129" s="73"/>
      <c r="B129" s="63"/>
      <c r="C129" s="63"/>
      <c r="D129" s="1"/>
      <c r="E129" s="1"/>
      <c r="F129" s="66"/>
    </row>
    <row r="130" spans="1:6" ht="15">
      <c r="A130" s="73"/>
      <c r="B130" s="63"/>
      <c r="C130" s="63"/>
      <c r="D130" s="1"/>
      <c r="E130" s="1"/>
      <c r="F130" s="66"/>
    </row>
    <row r="131" spans="1:6" ht="15">
      <c r="A131" s="73"/>
      <c r="B131" s="63"/>
      <c r="C131" s="63"/>
      <c r="D131" s="74">
        <f>SUM(D106:D130)/2.8</f>
        <v>0</v>
      </c>
      <c r="E131" s="74">
        <f>SUM(E106:E130)/2.8</f>
        <v>0</v>
      </c>
      <c r="F131" s="66"/>
    </row>
    <row r="132" spans="1:6" ht="15">
      <c r="A132" s="73"/>
      <c r="B132" s="63"/>
      <c r="C132" s="63"/>
      <c r="D132" s="74" t="str">
        <f>IF(D131&lt;5,"0",IF(D131&gt;=5,"2"))</f>
        <v>0</v>
      </c>
      <c r="E132" s="75" t="str">
        <f>IF(E131&lt;5,"0",IF(E131&gt;=5,"2"))</f>
        <v>0</v>
      </c>
      <c r="F132" s="76"/>
    </row>
    <row r="133" spans="1:6" ht="15">
      <c r="A133" s="351" t="s">
        <v>42</v>
      </c>
      <c r="B133" s="351"/>
      <c r="C133" s="351"/>
      <c r="D133" s="351"/>
      <c r="E133" s="351"/>
      <c r="F133" s="78">
        <f>SUM(F106:F132)/2.8</f>
        <v>0</v>
      </c>
    </row>
    <row r="134" spans="1:6" ht="15">
      <c r="A134" s="77" t="s">
        <v>62</v>
      </c>
      <c r="B134" s="79"/>
      <c r="C134" s="79"/>
      <c r="D134" s="79"/>
      <c r="E134" s="80">
        <f>SUM(F103,F133)</f>
        <v>0</v>
      </c>
      <c r="F134" s="81">
        <f>ROUND(E134,0)</f>
        <v>0</v>
      </c>
    </row>
    <row r="135" spans="1:6" ht="15">
      <c r="A135" s="82" t="s">
        <v>63</v>
      </c>
      <c r="B135" s="83"/>
      <c r="C135" s="83"/>
      <c r="D135" s="83"/>
      <c r="E135" s="83"/>
      <c r="F135" s="84"/>
    </row>
    <row r="136" spans="1:6" ht="34.5">
      <c r="A136" s="85" t="str">
        <f>IF(F134&lt;8,"Un devoir décevant",IF(F134&lt;12,"Un devoir acceptable mais qui peut être amélioré",IF(F134&lt;14,"Un bon travail","Excellent devoir")))</f>
        <v>Un devoir décevant</v>
      </c>
      <c r="B136" s="1"/>
      <c r="C136" s="1"/>
      <c r="D136" s="1"/>
      <c r="E136" s="1"/>
      <c r="F136" s="86" t="str">
        <f>IF(F134&lt;8,"",IF(F134&lt;12,"",IF(F134&lt;14,"","")))</f>
        <v></v>
      </c>
    </row>
    <row r="137" spans="1:6" ht="15">
      <c r="A137" s="85" t="str">
        <f>IF(F133&lt;5,"L'argumentation est insuffisante",IF(F133&gt;=5,"L'argumentation est satisfaisante"))</f>
        <v>L'argumentation est insuffisante</v>
      </c>
      <c r="B137" s="1"/>
      <c r="C137" s="1"/>
      <c r="D137" s="1"/>
      <c r="E137" s="1"/>
      <c r="F137" s="28"/>
    </row>
    <row r="138" spans="1:6" ht="15">
      <c r="A138" s="87" t="str">
        <f>IF(F103&lt;4,"La méthode n'est pas maîtrisée",IF(F103&lt;8,"La maîtrise de la méthode est partielle","La méthode est maîtrisée"))</f>
        <v>La méthode n'est pas maîtrisée</v>
      </c>
      <c r="B138" s="88"/>
      <c r="C138" s="88"/>
      <c r="D138" s="88"/>
      <c r="E138" s="88"/>
      <c r="F138" s="29"/>
    </row>
    <row r="139" spans="1:6" ht="15">
      <c r="A139" s="390" t="s">
        <v>86</v>
      </c>
      <c r="B139" s="390"/>
      <c r="C139" s="390"/>
      <c r="D139" s="2"/>
      <c r="E139" s="2"/>
      <c r="F139" s="2"/>
    </row>
    <row r="140" spans="1:6" ht="15">
      <c r="A140" s="92" t="s">
        <v>87</v>
      </c>
      <c r="B140" s="93"/>
      <c r="C140" s="94"/>
      <c r="D140" s="2"/>
      <c r="E140" s="2"/>
      <c r="F140" s="2"/>
    </row>
    <row r="141" spans="1:6" ht="15" customHeight="1">
      <c r="A141" s="391" t="s">
        <v>88</v>
      </c>
      <c r="B141" s="391"/>
      <c r="C141" s="391"/>
      <c r="D141" s="2"/>
      <c r="E141" s="2"/>
      <c r="F141" s="2"/>
    </row>
    <row r="142" spans="1:6" ht="15">
      <c r="A142" s="92" t="s">
        <v>89</v>
      </c>
      <c r="B142" s="93"/>
      <c r="C142" s="94"/>
      <c r="D142" s="2"/>
      <c r="E142" s="2"/>
      <c r="F142" s="2"/>
    </row>
    <row r="143" spans="1:6" ht="15">
      <c r="A143" s="92" t="s">
        <v>119</v>
      </c>
      <c r="B143" s="93"/>
      <c r="C143" s="94"/>
      <c r="D143" s="2"/>
      <c r="E143" s="2"/>
      <c r="F143" s="2"/>
    </row>
    <row r="144" spans="1:6" ht="15">
      <c r="A144" s="92" t="s">
        <v>120</v>
      </c>
      <c r="B144" s="93"/>
      <c r="C144" s="94"/>
      <c r="D144" s="2"/>
      <c r="E144" s="2"/>
      <c r="F144" s="2"/>
    </row>
    <row r="145" spans="1:6" ht="15">
      <c r="A145" s="394" t="s">
        <v>90</v>
      </c>
      <c r="B145" s="394"/>
      <c r="C145" s="394"/>
      <c r="D145" s="2"/>
      <c r="E145" s="2"/>
      <c r="F145" s="2"/>
    </row>
    <row r="146" spans="1:6" ht="15">
      <c r="A146" s="95"/>
      <c r="B146" s="96"/>
      <c r="C146" s="97"/>
      <c r="D146" s="2"/>
      <c r="E146" s="2"/>
      <c r="F146" s="2"/>
    </row>
    <row r="147" spans="1:6" ht="15">
      <c r="A147" s="69"/>
      <c r="B147" s="98"/>
      <c r="C147" s="99"/>
      <c r="D147" s="2"/>
      <c r="E147" s="2"/>
      <c r="F147" s="2"/>
    </row>
    <row r="148" spans="1:6" ht="15">
      <c r="A148" s="100"/>
      <c r="B148" s="98"/>
      <c r="C148" s="99"/>
      <c r="D148" s="2"/>
      <c r="E148" s="2"/>
      <c r="F148" s="2"/>
    </row>
    <row r="149" spans="1:6" ht="15">
      <c r="A149" s="101"/>
      <c r="B149" s="102"/>
      <c r="C149" s="99"/>
      <c r="D149" s="2"/>
      <c r="E149" s="2"/>
      <c r="F149" s="2"/>
    </row>
    <row r="150" spans="1:6" ht="15">
      <c r="A150" s="101"/>
      <c r="B150" s="98"/>
      <c r="C150" s="99"/>
      <c r="D150" s="2"/>
      <c r="E150" s="2"/>
      <c r="F150" s="2"/>
    </row>
    <row r="151" spans="1:6" ht="15">
      <c r="A151" s="62"/>
      <c r="B151" s="98"/>
      <c r="C151" s="99"/>
      <c r="D151" s="2"/>
      <c r="E151" s="2"/>
      <c r="F151" s="2"/>
    </row>
    <row r="152" spans="1:6" ht="15">
      <c r="A152" s="62"/>
      <c r="B152" s="98"/>
      <c r="C152" s="99"/>
      <c r="D152" s="2"/>
      <c r="E152" s="2"/>
      <c r="F152" s="2"/>
    </row>
    <row r="153" spans="1:6" ht="15">
      <c r="A153" s="62"/>
      <c r="B153" s="98"/>
      <c r="C153" s="99"/>
      <c r="D153" s="2"/>
      <c r="E153" s="2"/>
      <c r="F153" s="2"/>
    </row>
    <row r="154" spans="1:6" ht="15">
      <c r="A154" s="100"/>
      <c r="B154" s="98"/>
      <c r="C154" s="99"/>
      <c r="D154" s="2"/>
      <c r="E154" s="2"/>
      <c r="F154" s="2"/>
    </row>
    <row r="155" spans="1:6" ht="15">
      <c r="A155" s="100"/>
      <c r="B155" s="98"/>
      <c r="C155" s="99"/>
      <c r="D155" s="2"/>
      <c r="E155" s="2"/>
      <c r="F155" s="2"/>
    </row>
    <row r="156" spans="1:6" ht="15">
      <c r="A156" s="62"/>
      <c r="B156" s="98"/>
      <c r="C156" s="99"/>
      <c r="D156" s="2"/>
      <c r="E156" s="2"/>
      <c r="F156" s="2"/>
    </row>
    <row r="157" spans="1:6" ht="15">
      <c r="A157" s="62"/>
      <c r="B157" s="98"/>
      <c r="C157" s="99"/>
      <c r="D157" s="2"/>
      <c r="E157" s="2"/>
      <c r="F157" s="2"/>
    </row>
    <row r="158" spans="1:6" ht="15">
      <c r="A158" s="100"/>
      <c r="B158" s="98"/>
      <c r="C158" s="99"/>
      <c r="D158" s="2"/>
      <c r="E158" s="2"/>
      <c r="F158" s="2"/>
    </row>
    <row r="159" spans="1:6" ht="15">
      <c r="A159" s="101"/>
      <c r="B159" s="93"/>
      <c r="C159" s="94"/>
      <c r="D159" s="2"/>
      <c r="E159" s="2"/>
      <c r="F159" s="2"/>
    </row>
    <row r="160" spans="1:6" ht="15">
      <c r="A160" s="101"/>
      <c r="B160" s="93"/>
      <c r="C160" s="94"/>
      <c r="D160" s="2"/>
      <c r="E160" s="2"/>
      <c r="F160" s="2"/>
    </row>
    <row r="161" spans="1:6" ht="15">
      <c r="A161" s="101"/>
      <c r="B161" s="93"/>
      <c r="C161" s="94"/>
      <c r="D161" s="2"/>
      <c r="E161" s="2"/>
      <c r="F161" s="2"/>
    </row>
    <row r="162" spans="1:6" ht="15">
      <c r="A162" s="101"/>
      <c r="B162" s="93"/>
      <c r="C162" s="94"/>
      <c r="D162" s="2"/>
      <c r="E162" s="2"/>
      <c r="F162" s="2"/>
    </row>
    <row r="163" spans="1:6" ht="15">
      <c r="A163" s="101"/>
      <c r="B163" s="93"/>
      <c r="C163" s="94"/>
      <c r="D163" s="2"/>
      <c r="E163" s="2"/>
      <c r="F163" s="2"/>
    </row>
    <row r="164" spans="1:6" ht="15">
      <c r="A164" s="101"/>
      <c r="B164" s="93"/>
      <c r="C164" s="94"/>
      <c r="D164" s="2"/>
      <c r="E164" s="2"/>
      <c r="F164" s="2"/>
    </row>
    <row r="165" spans="1:6" ht="15">
      <c r="A165" s="101"/>
      <c r="B165" s="93"/>
      <c r="C165" s="94"/>
      <c r="D165" s="2"/>
      <c r="E165" s="2"/>
      <c r="F165" s="2"/>
    </row>
    <row r="166" spans="1:6" ht="15">
      <c r="A166" s="101"/>
      <c r="B166" s="93"/>
      <c r="C166" s="94"/>
      <c r="D166" s="2"/>
      <c r="E166" s="2"/>
      <c r="F166" s="2"/>
    </row>
    <row r="167" spans="1:6" ht="15">
      <c r="A167" s="101"/>
      <c r="B167" s="93"/>
      <c r="C167" s="94"/>
      <c r="D167" s="2"/>
      <c r="E167" s="2"/>
      <c r="F167" s="2"/>
    </row>
    <row r="168" spans="1:6" ht="15">
      <c r="A168" s="95"/>
      <c r="B168" s="96"/>
      <c r="C168" s="103"/>
      <c r="D168" s="2"/>
      <c r="E168" s="2"/>
      <c r="F168" s="2"/>
    </row>
    <row r="169" spans="1:6" ht="15">
      <c r="A169" s="95"/>
      <c r="B169" s="96"/>
      <c r="C169" s="103"/>
      <c r="D169" s="2"/>
      <c r="E169" s="2"/>
      <c r="F169" s="2"/>
    </row>
    <row r="170" spans="1:6" ht="15">
      <c r="A170" s="395" t="s">
        <v>91</v>
      </c>
      <c r="B170" s="395"/>
      <c r="C170" s="105">
        <f>SUM(C146:C169)/2</f>
        <v>0</v>
      </c>
      <c r="D170" s="2"/>
      <c r="E170" s="2"/>
      <c r="F170" s="2"/>
    </row>
    <row r="171" spans="1:6" ht="15">
      <c r="A171" s="396" t="s">
        <v>92</v>
      </c>
      <c r="B171" s="396"/>
      <c r="C171" s="396"/>
      <c r="D171" s="2"/>
      <c r="E171" s="2"/>
      <c r="F171" s="2"/>
    </row>
    <row r="172" spans="1:6" ht="15">
      <c r="A172" s="101" t="s">
        <v>93</v>
      </c>
      <c r="B172" s="98"/>
      <c r="C172" s="5">
        <f>ROUND(C181,1)</f>
        <v>0</v>
      </c>
      <c r="D172" s="2"/>
      <c r="E172" s="2"/>
      <c r="F172" s="2"/>
    </row>
    <row r="173" spans="1:6" ht="15">
      <c r="A173" s="101" t="s">
        <v>94</v>
      </c>
      <c r="B173" s="96"/>
      <c r="C173" s="103"/>
      <c r="D173" s="2"/>
      <c r="E173" s="2"/>
      <c r="F173" s="2"/>
    </row>
    <row r="174" spans="1:6" ht="15">
      <c r="A174" s="390" t="s">
        <v>95</v>
      </c>
      <c r="B174" s="390"/>
      <c r="C174" s="390"/>
      <c r="D174" s="2"/>
      <c r="E174" s="2"/>
      <c r="F174" s="2"/>
    </row>
    <row r="175" spans="1:6" ht="15">
      <c r="A175" s="107" t="s">
        <v>96</v>
      </c>
      <c r="B175" s="93"/>
      <c r="C175" s="94"/>
      <c r="D175" s="2"/>
      <c r="E175" s="2"/>
      <c r="F175" s="2"/>
    </row>
    <row r="176" spans="1:6" ht="15">
      <c r="A176" s="108" t="s">
        <v>97</v>
      </c>
      <c r="B176" s="98"/>
      <c r="C176" s="99"/>
      <c r="D176" s="2"/>
      <c r="E176" s="2"/>
      <c r="F176" s="2"/>
    </row>
    <row r="177" spans="1:6" ht="15">
      <c r="A177" s="109" t="s">
        <v>98</v>
      </c>
      <c r="B177" s="110"/>
      <c r="C177" s="111"/>
      <c r="D177" s="2"/>
      <c r="E177" s="2"/>
      <c r="F177" s="2"/>
    </row>
    <row r="178" spans="1:6" ht="15">
      <c r="A178" s="109" t="s">
        <v>99</v>
      </c>
      <c r="B178" s="93"/>
      <c r="C178" s="94"/>
      <c r="D178" s="2"/>
      <c r="E178" s="2"/>
      <c r="F178" s="2"/>
    </row>
    <row r="179" spans="1:6" ht="15">
      <c r="A179" s="397" t="s">
        <v>100</v>
      </c>
      <c r="B179" s="397"/>
      <c r="C179" s="105">
        <f>SUM(C140,C142,C143,C144,C172,C173,C175,C176,C177,C178)/2</f>
        <v>0</v>
      </c>
      <c r="D179" s="2"/>
      <c r="E179" s="2"/>
      <c r="F179" s="2"/>
    </row>
    <row r="180" spans="1:6" ht="15">
      <c r="A180" s="398" t="s">
        <v>62</v>
      </c>
      <c r="B180" s="398"/>
      <c r="C180" s="112">
        <f>ROUND(B181,0)</f>
        <v>0</v>
      </c>
      <c r="D180" s="2"/>
      <c r="E180" s="2"/>
      <c r="F180" s="2"/>
    </row>
    <row r="181" spans="1:6" ht="15">
      <c r="A181" s="113" t="s">
        <v>63</v>
      </c>
      <c r="B181" s="24">
        <f>SUM(C170,C179)</f>
        <v>0</v>
      </c>
      <c r="C181" s="114" t="str">
        <f>IF(C170&lt;5,"0",IF(C170&gt;=5,"2"))</f>
        <v>0</v>
      </c>
      <c r="D181" s="2"/>
      <c r="E181" s="2"/>
      <c r="F181" s="2"/>
    </row>
    <row r="182" spans="1:6" ht="44.25">
      <c r="A182" s="115" t="str">
        <f>IF(C180&lt;8,"Un devoir décevant",IF(C180&lt;12,"Un devoir acceptable mais qui peut être amélioré",IF(C180&lt;14,"Un bon travail","Excellent devoir")))</f>
        <v>Un devoir décevant</v>
      </c>
      <c r="B182" s="1"/>
      <c r="C182" s="116" t="str">
        <f>IF(C180&lt;8,"",IF(C180&lt;12,"",IF(C180&lt;14,"","")))</f>
        <v></v>
      </c>
      <c r="D182" s="2"/>
      <c r="E182" s="2"/>
      <c r="F182" s="2"/>
    </row>
    <row r="183" spans="1:6" ht="15">
      <c r="A183" s="115" t="str">
        <f>IF(C179&lt;2,"La méthode du croquis n'est pas maîtrisée",IF(C179&lt;8,"La méthode du croquis est partiellement maîtrisée","La méthode du croquis est maîtrisée"))</f>
        <v>La méthode du croquis n'est pas maîtrisée</v>
      </c>
      <c r="B183" s="1"/>
      <c r="C183" s="27"/>
      <c r="D183" s="2"/>
      <c r="E183" s="2"/>
      <c r="F183" s="2"/>
    </row>
    <row r="184" spans="1:6" ht="15">
      <c r="A184" s="117" t="str">
        <f>IF(C170&lt;5,"L'argumentation est insuffisante",IF(C170&gt;=5,"L'argumentation est satisfaisante"))</f>
        <v>L'argumentation est insuffisante</v>
      </c>
      <c r="B184" s="88"/>
      <c r="C184" s="29"/>
      <c r="D184" s="2"/>
      <c r="E184" s="2"/>
      <c r="F184" s="2"/>
    </row>
    <row r="185" spans="1:6" ht="15">
      <c r="A185" s="2"/>
      <c r="B185" s="2"/>
      <c r="C185" s="2"/>
      <c r="D185" s="2"/>
      <c r="E185" s="2"/>
      <c r="F185" s="2"/>
    </row>
    <row r="186" spans="1:6" ht="15">
      <c r="A186" s="123">
        <f>SUM(C180,F134)</f>
        <v>0</v>
      </c>
      <c r="B186" s="124" t="e">
        <f>SUM(D63,#REF!)</f>
        <v>#REF!</v>
      </c>
      <c r="C186" s="125" t="s">
        <v>121</v>
      </c>
      <c r="D186" s="126"/>
      <c r="E186" s="2"/>
      <c r="F186" s="2"/>
    </row>
    <row r="187" spans="1:6" ht="15">
      <c r="A187" s="101" t="s">
        <v>122</v>
      </c>
      <c r="B187" s="1">
        <f>D79</f>
        <v>0</v>
      </c>
      <c r="C187" s="392"/>
      <c r="D187" s="392"/>
      <c r="E187" s="2"/>
      <c r="F187" s="2"/>
    </row>
    <row r="188" spans="1:6" ht="15">
      <c r="A188" s="101" t="s">
        <v>123</v>
      </c>
      <c r="B188" s="1">
        <f>A186</f>
        <v>0</v>
      </c>
      <c r="C188" s="392"/>
      <c r="D188" s="392"/>
      <c r="F188" s="2"/>
    </row>
    <row r="189" spans="1:6" ht="15">
      <c r="A189" s="127" t="s">
        <v>124</v>
      </c>
      <c r="B189" s="88">
        <f>AVERAGE(B187,B188)</f>
        <v>0</v>
      </c>
      <c r="C189" s="393">
        <f>ROUND(B189,0)</f>
        <v>0</v>
      </c>
      <c r="D189" s="393"/>
      <c r="E189" s="2"/>
      <c r="F189" s="2"/>
    </row>
  </sheetData>
  <sheetProtection selectLockedCells="1" selectUnlockedCells="1"/>
  <mergeCells count="93">
    <mergeCell ref="C187:D187"/>
    <mergeCell ref="C188:D188"/>
    <mergeCell ref="C189:D189"/>
    <mergeCell ref="A145:C145"/>
    <mergeCell ref="A170:B170"/>
    <mergeCell ref="A171:C171"/>
    <mergeCell ref="A174:C174"/>
    <mergeCell ref="A179:B179"/>
    <mergeCell ref="A180:B180"/>
    <mergeCell ref="A101:E101"/>
    <mergeCell ref="A102:E102"/>
    <mergeCell ref="A103:E103"/>
    <mergeCell ref="A133:E133"/>
    <mergeCell ref="A139:C139"/>
    <mergeCell ref="A141:C141"/>
    <mergeCell ref="A95:E95"/>
    <mergeCell ref="A96:E96"/>
    <mergeCell ref="A97:E97"/>
    <mergeCell ref="A98:E98"/>
    <mergeCell ref="A99:E99"/>
    <mergeCell ref="A100:E100"/>
    <mergeCell ref="A88:E88"/>
    <mergeCell ref="A89:E89"/>
    <mergeCell ref="A90:E90"/>
    <mergeCell ref="A91:E91"/>
    <mergeCell ref="A92:E92"/>
    <mergeCell ref="A93:E93"/>
    <mergeCell ref="A82:C82"/>
    <mergeCell ref="A83:C83"/>
    <mergeCell ref="A84:C84"/>
    <mergeCell ref="A85:E85"/>
    <mergeCell ref="A86:E86"/>
    <mergeCell ref="A87:E87"/>
    <mergeCell ref="A76:C76"/>
    <mergeCell ref="A77:C77"/>
    <mergeCell ref="A78:C78"/>
    <mergeCell ref="A79:C79"/>
    <mergeCell ref="A80:B80"/>
    <mergeCell ref="A81:C81"/>
    <mergeCell ref="A68:C68"/>
    <mergeCell ref="A69:D69"/>
    <mergeCell ref="A70:C70"/>
    <mergeCell ref="A71:C71"/>
    <mergeCell ref="A72:C72"/>
    <mergeCell ref="A73:C73"/>
    <mergeCell ref="A62:C62"/>
    <mergeCell ref="A63:C63"/>
    <mergeCell ref="A64:D64"/>
    <mergeCell ref="A65:C65"/>
    <mergeCell ref="A66:C66"/>
    <mergeCell ref="A67:C67"/>
    <mergeCell ref="A56:C56"/>
    <mergeCell ref="A57:C57"/>
    <mergeCell ref="A58:C58"/>
    <mergeCell ref="A59:D59"/>
    <mergeCell ref="A60:C60"/>
    <mergeCell ref="A61:C61"/>
    <mergeCell ref="A49:B49"/>
    <mergeCell ref="A50:B50"/>
    <mergeCell ref="A51:B51"/>
    <mergeCell ref="A53:B53"/>
    <mergeCell ref="A54:C54"/>
    <mergeCell ref="A55:D55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7:C7"/>
    <mergeCell ref="A8:C8"/>
    <mergeCell ref="A11:C11"/>
    <mergeCell ref="A12:D12"/>
    <mergeCell ref="A13:B13"/>
    <mergeCell ref="A14:B14"/>
    <mergeCell ref="A1:C1"/>
    <mergeCell ref="A2:D2"/>
    <mergeCell ref="A3:D3"/>
    <mergeCell ref="A4:D4"/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F189"/>
  <sheetViews>
    <sheetView zoomScalePageLayoutView="0" workbookViewId="0" topLeftCell="A152">
      <selection activeCell="E182" sqref="E182"/>
    </sheetView>
  </sheetViews>
  <sheetFormatPr defaultColWidth="11.00390625" defaultRowHeight="15"/>
  <cols>
    <col min="1" max="1" width="72.7109375" style="0" customWidth="1"/>
    <col min="2" max="2" width="11.7109375" style="0" customWidth="1"/>
  </cols>
  <sheetData>
    <row r="1" spans="1:6" ht="90.75">
      <c r="A1" s="325" t="s">
        <v>31</v>
      </c>
      <c r="B1" s="325"/>
      <c r="C1" s="325"/>
      <c r="D1" s="4" t="s">
        <v>32</v>
      </c>
      <c r="E1" s="2"/>
      <c r="F1" s="2"/>
    </row>
    <row r="2" spans="1:6" ht="15">
      <c r="A2" s="285" t="s">
        <v>33</v>
      </c>
      <c r="B2" s="285"/>
      <c r="C2" s="285"/>
      <c r="D2" s="285"/>
      <c r="E2" s="2"/>
      <c r="F2" s="2"/>
    </row>
    <row r="3" spans="1:6" ht="15">
      <c r="A3" s="285" t="s">
        <v>34</v>
      </c>
      <c r="B3" s="285"/>
      <c r="C3" s="285"/>
      <c r="D3" s="285"/>
      <c r="E3" s="2"/>
      <c r="F3" s="2"/>
    </row>
    <row r="4" spans="1:6" ht="15">
      <c r="A4" s="285" t="s">
        <v>35</v>
      </c>
      <c r="B4" s="285"/>
      <c r="C4" s="285"/>
      <c r="D4" s="285"/>
      <c r="E4" s="2"/>
      <c r="F4" s="2"/>
    </row>
    <row r="5" spans="1:6" ht="15">
      <c r="A5" s="375" t="s">
        <v>36</v>
      </c>
      <c r="B5" s="375"/>
      <c r="C5" s="375"/>
      <c r="D5" s="5"/>
      <c r="E5" s="2"/>
      <c r="F5" s="2"/>
    </row>
    <row r="6" spans="1:6" ht="15">
      <c r="A6" s="376" t="s">
        <v>37</v>
      </c>
      <c r="B6" s="376"/>
      <c r="C6" s="376"/>
      <c r="D6" s="5"/>
      <c r="E6" s="2"/>
      <c r="F6" s="2"/>
    </row>
    <row r="7" spans="1:6" ht="15">
      <c r="A7" s="376" t="s">
        <v>38</v>
      </c>
      <c r="B7" s="376"/>
      <c r="C7" s="376"/>
      <c r="D7" s="6"/>
      <c r="E7" s="2"/>
      <c r="F7" s="2"/>
    </row>
    <row r="8" spans="1:6" ht="15">
      <c r="A8" s="377"/>
      <c r="B8" s="377"/>
      <c r="C8" s="377"/>
      <c r="D8" s="7"/>
      <c r="E8" s="2"/>
      <c r="F8" s="2"/>
    </row>
    <row r="9" spans="1:6" ht="15">
      <c r="A9" s="8" t="str">
        <f>IF(C10&lt;5," Introduction à refaire","Bien, vous n'avez pas à refaire l'introduction")</f>
        <v> Introduction à refaire</v>
      </c>
      <c r="B9" s="9" t="str">
        <f>HYPERLINK("http://alain-fournier.entmip.fr/classes/lg-ts1/introduction-7922.htm","Pour refaire l'introduction sur l'ENT, cliquez ici")</f>
        <v>Pour refaire l'introduction sur l'ENT, cliquez ici</v>
      </c>
      <c r="C9" s="10"/>
      <c r="D9" s="7"/>
      <c r="E9" s="2"/>
      <c r="F9" s="2"/>
    </row>
    <row r="10" spans="1:6" ht="15">
      <c r="A10" s="11" t="s">
        <v>39</v>
      </c>
      <c r="B10" s="12"/>
      <c r="C10" s="13">
        <f>SUM(D5:D8)</f>
        <v>0</v>
      </c>
      <c r="D10" s="14">
        <f>SUM(D5:D8)</f>
        <v>0</v>
      </c>
      <c r="E10" s="2"/>
      <c r="F10" s="2"/>
    </row>
    <row r="11" spans="1:6" ht="15">
      <c r="A11" s="376" t="s">
        <v>40</v>
      </c>
      <c r="B11" s="376"/>
      <c r="C11" s="376"/>
      <c r="D11" s="5"/>
      <c r="E11" s="2"/>
      <c r="F11" s="2"/>
    </row>
    <row r="12" spans="1:6" ht="15">
      <c r="A12" s="378" t="s">
        <v>41</v>
      </c>
      <c r="B12" s="378"/>
      <c r="C12" s="378"/>
      <c r="D12" s="378"/>
      <c r="E12" s="2"/>
      <c r="F12" s="2"/>
    </row>
    <row r="13" spans="1:6" ht="15">
      <c r="A13" s="379"/>
      <c r="B13" s="379"/>
      <c r="C13" s="3"/>
      <c r="D13" s="15"/>
      <c r="E13" s="2"/>
      <c r="F13" s="2"/>
    </row>
    <row r="14" spans="1:6" ht="15">
      <c r="A14" s="380"/>
      <c r="B14" s="380"/>
      <c r="C14" s="3"/>
      <c r="D14" s="15"/>
      <c r="E14" s="2"/>
      <c r="F14" s="2"/>
    </row>
    <row r="15" spans="1:6" ht="15">
      <c r="A15" s="16"/>
      <c r="B15" s="17"/>
      <c r="C15" s="3"/>
      <c r="D15" s="15"/>
      <c r="E15" s="2"/>
      <c r="F15" s="2"/>
    </row>
    <row r="16" spans="1:6" ht="15">
      <c r="A16" s="16"/>
      <c r="B16" s="17"/>
      <c r="C16" s="3"/>
      <c r="D16" s="15"/>
      <c r="E16" s="2"/>
      <c r="F16" s="2"/>
    </row>
    <row r="17" spans="1:6" ht="15">
      <c r="A17" s="16"/>
      <c r="B17" s="17"/>
      <c r="C17" s="3"/>
      <c r="D17" s="15"/>
      <c r="E17" s="2"/>
      <c r="F17" s="2"/>
    </row>
    <row r="18" spans="1:6" ht="15">
      <c r="A18" s="16"/>
      <c r="B18" s="17"/>
      <c r="C18" s="3"/>
      <c r="D18" s="15"/>
      <c r="E18" s="2"/>
      <c r="F18" s="2"/>
    </row>
    <row r="19" spans="1:6" ht="15">
      <c r="A19" s="16"/>
      <c r="B19" s="17"/>
      <c r="C19" s="3"/>
      <c r="D19" s="15"/>
      <c r="E19" s="2"/>
      <c r="F19" s="2"/>
    </row>
    <row r="20" spans="1:6" ht="15">
      <c r="A20" s="16"/>
      <c r="B20" s="17"/>
      <c r="C20" s="3"/>
      <c r="D20" s="15"/>
      <c r="E20" s="2"/>
      <c r="F20" s="2"/>
    </row>
    <row r="21" spans="1:6" ht="15">
      <c r="A21" s="16"/>
      <c r="B21" s="17"/>
      <c r="C21" s="3"/>
      <c r="D21" s="15"/>
      <c r="E21" s="2"/>
      <c r="F21" s="2"/>
    </row>
    <row r="22" spans="1:6" ht="15">
      <c r="A22" s="16"/>
      <c r="B22" s="17"/>
      <c r="C22" s="3"/>
      <c r="D22" s="15"/>
      <c r="E22" s="2"/>
      <c r="F22" s="2"/>
    </row>
    <row r="23" spans="1:6" ht="15">
      <c r="A23" s="16"/>
      <c r="B23" s="17"/>
      <c r="C23" s="3"/>
      <c r="D23" s="15"/>
      <c r="E23" s="2"/>
      <c r="F23" s="2"/>
    </row>
    <row r="24" spans="1:6" ht="15">
      <c r="A24" s="16"/>
      <c r="B24" s="17"/>
      <c r="C24" s="3"/>
      <c r="D24" s="15"/>
      <c r="E24" s="2"/>
      <c r="F24" s="2"/>
    </row>
    <row r="25" spans="1:6" ht="15">
      <c r="A25" s="16"/>
      <c r="B25" s="17"/>
      <c r="C25" s="3"/>
      <c r="D25" s="15"/>
      <c r="E25" s="2"/>
      <c r="F25" s="2"/>
    </row>
    <row r="26" spans="1:6" ht="15">
      <c r="A26" s="16"/>
      <c r="B26" s="17"/>
      <c r="C26" s="3"/>
      <c r="D26" s="15"/>
      <c r="E26" s="2"/>
      <c r="F26" s="2"/>
    </row>
    <row r="27" spans="1:6" ht="15">
      <c r="A27" s="16"/>
      <c r="B27" s="17"/>
      <c r="C27" s="3"/>
      <c r="D27" s="15"/>
      <c r="E27" s="2"/>
      <c r="F27" s="2"/>
    </row>
    <row r="28" spans="1:6" ht="15">
      <c r="A28" s="16"/>
      <c r="B28" s="17"/>
      <c r="C28" s="3"/>
      <c r="D28" s="15"/>
      <c r="E28" s="2"/>
      <c r="F28" s="2"/>
    </row>
    <row r="29" spans="1:6" ht="15">
      <c r="A29" s="16"/>
      <c r="B29" s="17"/>
      <c r="C29" s="3"/>
      <c r="D29" s="15"/>
      <c r="E29" s="2"/>
      <c r="F29" s="2"/>
    </row>
    <row r="30" spans="1:6" ht="15">
      <c r="A30" s="16"/>
      <c r="B30" s="17"/>
      <c r="C30" s="3"/>
      <c r="D30" s="15"/>
      <c r="E30" s="2"/>
      <c r="F30" s="2"/>
    </row>
    <row r="31" spans="1:6" ht="15">
      <c r="A31" s="381"/>
      <c r="B31" s="381"/>
      <c r="C31" s="3"/>
      <c r="D31" s="15"/>
      <c r="E31" s="2"/>
      <c r="F31" s="2"/>
    </row>
    <row r="32" spans="1:6" ht="15">
      <c r="A32" s="380"/>
      <c r="B32" s="380"/>
      <c r="C32" s="3"/>
      <c r="D32" s="15"/>
      <c r="E32" s="2"/>
      <c r="F32" s="2"/>
    </row>
    <row r="33" spans="1:6" ht="15">
      <c r="A33" s="380"/>
      <c r="B33" s="380"/>
      <c r="C33" s="3"/>
      <c r="D33" s="15"/>
      <c r="E33" s="2"/>
      <c r="F33" s="2"/>
    </row>
    <row r="34" spans="1:6" ht="15">
      <c r="A34" s="380"/>
      <c r="B34" s="380"/>
      <c r="C34" s="3"/>
      <c r="D34" s="15"/>
      <c r="E34" s="2"/>
      <c r="F34" s="2"/>
    </row>
    <row r="35" spans="1:6" ht="15">
      <c r="A35" s="379"/>
      <c r="B35" s="379"/>
      <c r="C35" s="3"/>
      <c r="D35" s="15"/>
      <c r="E35" s="2"/>
      <c r="F35" s="2"/>
    </row>
    <row r="36" spans="1:6" ht="15">
      <c r="A36" s="380"/>
      <c r="B36" s="380"/>
      <c r="C36" s="3"/>
      <c r="D36" s="15"/>
      <c r="E36" s="2"/>
      <c r="F36" s="2"/>
    </row>
    <row r="37" spans="1:6" ht="15">
      <c r="A37" s="380"/>
      <c r="B37" s="380"/>
      <c r="C37" s="3"/>
      <c r="D37" s="15"/>
      <c r="E37" s="2"/>
      <c r="F37" s="2"/>
    </row>
    <row r="38" spans="1:6" ht="15">
      <c r="A38" s="380"/>
      <c r="B38" s="380"/>
      <c r="C38" s="3"/>
      <c r="D38" s="15"/>
      <c r="E38" s="2"/>
      <c r="F38" s="2"/>
    </row>
    <row r="39" spans="1:6" ht="15">
      <c r="A39" s="380"/>
      <c r="B39" s="380"/>
      <c r="C39" s="3"/>
      <c r="D39" s="15"/>
      <c r="E39" s="2"/>
      <c r="F39" s="2"/>
    </row>
    <row r="40" spans="1:6" ht="15">
      <c r="A40" s="380"/>
      <c r="B40" s="380"/>
      <c r="C40" s="3"/>
      <c r="D40" s="15"/>
      <c r="E40" s="122"/>
      <c r="F40" s="122"/>
    </row>
    <row r="41" spans="1:6" ht="15">
      <c r="A41" s="379"/>
      <c r="B41" s="379"/>
      <c r="C41" s="3"/>
      <c r="D41" s="15"/>
      <c r="E41" s="2"/>
      <c r="F41" s="2"/>
    </row>
    <row r="42" spans="1:6" ht="15">
      <c r="A42" s="380"/>
      <c r="B42" s="380"/>
      <c r="C42" s="3"/>
      <c r="D42" s="15"/>
      <c r="E42" s="2"/>
      <c r="F42" s="2"/>
    </row>
    <row r="43" spans="1:6" ht="15">
      <c r="A43" s="380"/>
      <c r="B43" s="380"/>
      <c r="C43" s="3"/>
      <c r="D43" s="15"/>
      <c r="E43" s="2"/>
      <c r="F43" s="2"/>
    </row>
    <row r="44" spans="1:6" ht="15">
      <c r="A44" s="380"/>
      <c r="B44" s="380"/>
      <c r="C44" s="3"/>
      <c r="D44" s="15"/>
      <c r="E44" s="2"/>
      <c r="F44" s="2"/>
    </row>
    <row r="45" spans="1:6" ht="15">
      <c r="A45" s="380"/>
      <c r="B45" s="380"/>
      <c r="C45" s="3"/>
      <c r="D45" s="15"/>
      <c r="E45" s="2"/>
      <c r="F45" s="2"/>
    </row>
    <row r="46" spans="1:6" ht="15">
      <c r="A46" s="380"/>
      <c r="B46" s="380"/>
      <c r="C46" s="3"/>
      <c r="D46" s="15"/>
      <c r="E46" s="2"/>
      <c r="F46" s="2"/>
    </row>
    <row r="47" spans="1:6" ht="15">
      <c r="A47" s="380"/>
      <c r="B47" s="380"/>
      <c r="C47" s="3"/>
      <c r="D47" s="15"/>
      <c r="E47" s="2"/>
      <c r="F47" s="2"/>
    </row>
    <row r="48" spans="1:6" ht="15">
      <c r="A48" s="380"/>
      <c r="B48" s="380"/>
      <c r="C48" s="3"/>
      <c r="D48" s="15"/>
      <c r="E48" s="2"/>
      <c r="F48" s="2"/>
    </row>
    <row r="49" spans="1:6" ht="15">
      <c r="A49" s="381"/>
      <c r="B49" s="381"/>
      <c r="C49" s="3"/>
      <c r="D49" s="15"/>
      <c r="E49" s="2"/>
      <c r="F49" s="2"/>
    </row>
    <row r="50" spans="1:6" ht="15">
      <c r="A50" s="381"/>
      <c r="B50" s="381"/>
      <c r="C50" s="3"/>
      <c r="D50" s="15"/>
      <c r="E50" s="2"/>
      <c r="F50" s="2"/>
    </row>
    <row r="51" spans="1:6" ht="15">
      <c r="A51" s="381"/>
      <c r="B51" s="381"/>
      <c r="C51" s="3"/>
      <c r="D51" s="15"/>
      <c r="E51" s="2"/>
      <c r="F51" s="2"/>
    </row>
    <row r="52" spans="1:6" ht="15">
      <c r="A52" s="18"/>
      <c r="B52" s="19"/>
      <c r="C52" s="3"/>
      <c r="D52" s="15"/>
      <c r="E52" s="2"/>
      <c r="F52" s="2"/>
    </row>
    <row r="53" spans="1:6" ht="15">
      <c r="A53" s="380"/>
      <c r="B53" s="380"/>
      <c r="C53" s="3"/>
      <c r="D53" s="15"/>
      <c r="E53" s="2"/>
      <c r="F53" s="2"/>
    </row>
    <row r="54" spans="1:6" ht="15">
      <c r="A54" s="309" t="s">
        <v>42</v>
      </c>
      <c r="B54" s="309"/>
      <c r="C54" s="309"/>
      <c r="D54" s="20">
        <f>SUM(D13:D53)/2</f>
        <v>0</v>
      </c>
      <c r="E54" s="2"/>
      <c r="F54" s="2"/>
    </row>
    <row r="55" spans="1:6" ht="15">
      <c r="A55" s="285" t="s">
        <v>43</v>
      </c>
      <c r="B55" s="285"/>
      <c r="C55" s="285"/>
      <c r="D55" s="285"/>
      <c r="E55" s="2"/>
      <c r="F55" s="2"/>
    </row>
    <row r="56" spans="1:6" ht="15">
      <c r="A56" s="376" t="s">
        <v>44</v>
      </c>
      <c r="B56" s="376"/>
      <c r="C56" s="376"/>
      <c r="D56" s="21"/>
      <c r="E56" s="2"/>
      <c r="F56" s="2"/>
    </row>
    <row r="57" spans="1:6" ht="15">
      <c r="A57" s="376" t="s">
        <v>45</v>
      </c>
      <c r="B57" s="376"/>
      <c r="C57" s="376"/>
      <c r="D57" s="21"/>
      <c r="E57" s="2"/>
      <c r="F57" s="2"/>
    </row>
    <row r="58" spans="1:6" ht="15">
      <c r="A58" s="376" t="s">
        <v>46</v>
      </c>
      <c r="B58" s="376"/>
      <c r="C58" s="376"/>
      <c r="D58" s="21"/>
      <c r="E58" s="2"/>
      <c r="F58" s="2"/>
    </row>
    <row r="59" spans="1:6" ht="15">
      <c r="A59" s="285" t="s">
        <v>47</v>
      </c>
      <c r="B59" s="285"/>
      <c r="C59" s="285"/>
      <c r="D59" s="285"/>
      <c r="E59" s="2"/>
      <c r="F59" s="2"/>
    </row>
    <row r="60" spans="1:6" ht="15">
      <c r="A60" s="382" t="s">
        <v>48</v>
      </c>
      <c r="B60" s="382"/>
      <c r="C60" s="382"/>
      <c r="D60" s="22">
        <f>ROUND(D80,1)</f>
        <v>0</v>
      </c>
      <c r="E60" s="2"/>
      <c r="F60" s="2"/>
    </row>
    <row r="61" spans="1:6" ht="15">
      <c r="A61" s="376" t="s">
        <v>49</v>
      </c>
      <c r="B61" s="376"/>
      <c r="C61" s="376"/>
      <c r="D61" s="5"/>
      <c r="E61" s="2"/>
      <c r="F61" s="2"/>
    </row>
    <row r="62" spans="1:6" ht="15">
      <c r="A62" s="376" t="s">
        <v>50</v>
      </c>
      <c r="B62" s="376"/>
      <c r="C62" s="376"/>
      <c r="D62" s="5"/>
      <c r="E62" s="2"/>
      <c r="F62" s="2"/>
    </row>
    <row r="63" spans="1:6" ht="15">
      <c r="A63" s="376" t="s">
        <v>51</v>
      </c>
      <c r="B63" s="376"/>
      <c r="C63" s="376"/>
      <c r="D63" s="5"/>
      <c r="E63" s="2"/>
      <c r="F63" s="2"/>
    </row>
    <row r="64" spans="1:6" ht="15">
      <c r="A64" s="285" t="s">
        <v>52</v>
      </c>
      <c r="B64" s="285"/>
      <c r="C64" s="285"/>
      <c r="D64" s="285"/>
      <c r="E64" s="2"/>
      <c r="F64" s="2"/>
    </row>
    <row r="65" spans="1:6" ht="15">
      <c r="A65" s="376" t="s">
        <v>53</v>
      </c>
      <c r="B65" s="376"/>
      <c r="C65" s="376"/>
      <c r="D65" s="5"/>
      <c r="E65" s="2"/>
      <c r="F65" s="2"/>
    </row>
    <row r="66" spans="1:6" ht="15">
      <c r="A66" s="376" t="s">
        <v>54</v>
      </c>
      <c r="B66" s="376"/>
      <c r="C66" s="376"/>
      <c r="D66" s="5"/>
      <c r="E66" s="2"/>
      <c r="F66" s="2"/>
    </row>
    <row r="67" spans="1:6" ht="15">
      <c r="A67" s="376" t="s">
        <v>55</v>
      </c>
      <c r="B67" s="376"/>
      <c r="C67" s="376"/>
      <c r="D67" s="5"/>
      <c r="E67" s="2"/>
      <c r="F67" s="2"/>
    </row>
    <row r="68" spans="1:6" ht="15">
      <c r="A68" s="376" t="s">
        <v>56</v>
      </c>
      <c r="B68" s="376"/>
      <c r="C68" s="376"/>
      <c r="D68" s="5"/>
      <c r="E68" s="2"/>
      <c r="F68" s="2"/>
    </row>
    <row r="69" spans="1:6" ht="15">
      <c r="A69" s="285" t="s">
        <v>57</v>
      </c>
      <c r="B69" s="285"/>
      <c r="C69" s="285"/>
      <c r="D69" s="285"/>
      <c r="E69" s="2"/>
      <c r="F69" s="2"/>
    </row>
    <row r="70" spans="1:6" ht="15">
      <c r="A70" s="376" t="s">
        <v>58</v>
      </c>
      <c r="B70" s="376"/>
      <c r="C70" s="376"/>
      <c r="D70" s="5"/>
      <c r="E70" s="2"/>
      <c r="F70" s="2"/>
    </row>
    <row r="71" spans="1:6" ht="15">
      <c r="A71" s="376" t="s">
        <v>59</v>
      </c>
      <c r="B71" s="376"/>
      <c r="C71" s="376"/>
      <c r="D71" s="5"/>
      <c r="E71" s="2"/>
      <c r="F71" s="2"/>
    </row>
    <row r="72" spans="1:6" ht="15">
      <c r="A72" s="376" t="s">
        <v>60</v>
      </c>
      <c r="B72" s="376"/>
      <c r="C72" s="376"/>
      <c r="D72" s="5"/>
      <c r="E72" s="2"/>
      <c r="F72" s="2"/>
    </row>
    <row r="73" spans="1:6" ht="15">
      <c r="A73" s="383" t="s">
        <v>61</v>
      </c>
      <c r="B73" s="383"/>
      <c r="C73" s="383"/>
      <c r="D73" s="5"/>
      <c r="E73" s="2"/>
      <c r="F73" s="2"/>
    </row>
    <row r="74" spans="1:6" ht="15">
      <c r="A74" s="8" t="str">
        <f>IF(C75&lt;5," Conclusion à refaire","Bien, vous n'avez pas à refaire la conclusion")</f>
        <v> Conclusion à refaire</v>
      </c>
      <c r="B74" s="9" t="str">
        <f>HYPERLINK("http://alain-fournier.entmip.fr/classes/lg-ts1/conclusion-a-refaire--7923.htm","Pour refaire la conclusion sur l'ENT, cliquez ici")</f>
        <v>Pour refaire la conclusion sur l'ENT, cliquez ici</v>
      </c>
      <c r="C74" s="10"/>
      <c r="D74" s="7"/>
      <c r="E74" s="2"/>
      <c r="F74" s="2"/>
    </row>
    <row r="75" spans="1:6" ht="15">
      <c r="A75" s="11"/>
      <c r="B75" s="12"/>
      <c r="C75" s="13">
        <f>SUM(D70:D73)</f>
        <v>0</v>
      </c>
      <c r="D75" s="14"/>
      <c r="E75" s="2"/>
      <c r="F75" s="2"/>
    </row>
    <row r="76" spans="1:6" ht="15">
      <c r="A76" s="377"/>
      <c r="B76" s="377"/>
      <c r="C76" s="377"/>
      <c r="D76" s="7"/>
      <c r="E76" s="2"/>
      <c r="F76" s="2"/>
    </row>
    <row r="77" spans="1:6" ht="15">
      <c r="A77" s="377"/>
      <c r="B77" s="377"/>
      <c r="C77" s="377"/>
      <c r="D77" s="7"/>
      <c r="E77" s="2"/>
      <c r="F77" s="2"/>
    </row>
    <row r="78" spans="1:6" ht="15">
      <c r="A78" s="309" t="s">
        <v>42</v>
      </c>
      <c r="B78" s="309"/>
      <c r="C78" s="309"/>
      <c r="D78" s="20">
        <f>SUM(D4:D8,D11,D55:D73,D76:D77)/4</f>
        <v>0</v>
      </c>
      <c r="E78" s="2"/>
      <c r="F78" s="2"/>
    </row>
    <row r="79" spans="1:6" ht="20.25">
      <c r="A79" s="315" t="s">
        <v>62</v>
      </c>
      <c r="B79" s="315"/>
      <c r="C79" s="315"/>
      <c r="D79" s="23">
        <f>ROUND(C80,0)</f>
        <v>0</v>
      </c>
      <c r="E79" s="2"/>
      <c r="F79" s="2"/>
    </row>
    <row r="80" spans="1:6" ht="15">
      <c r="A80" s="384" t="s">
        <v>63</v>
      </c>
      <c r="B80" s="384"/>
      <c r="C80" s="24">
        <f>SUM(D54,D78)</f>
        <v>0</v>
      </c>
      <c r="D80" s="25" t="str">
        <f>IF(D54&lt;5,"0",IF(D54&gt;=5,"2"))</f>
        <v>0</v>
      </c>
      <c r="E80" s="2"/>
      <c r="F80" s="2"/>
    </row>
    <row r="81" spans="1:6" ht="27">
      <c r="A81" s="299" t="str">
        <f>IF(D79&lt;8,"Un devoir décevant",IF(D79&lt;12,"Un devoir acceptable mais qui peut être amélioré",IF(D79&lt;14,"Un bon travail","Excellent devoir")))</f>
        <v>Un devoir décevant</v>
      </c>
      <c r="B81" s="299"/>
      <c r="C81" s="299"/>
      <c r="D81" s="26" t="str">
        <f>IF(D79&lt;8,"",IF(D79&lt;12,"",IF(D79&lt;14,"","")))</f>
        <v></v>
      </c>
      <c r="E81" s="2"/>
      <c r="F81" s="2"/>
    </row>
    <row r="82" spans="1:6" ht="15">
      <c r="A82" s="299" t="str">
        <f>IF(D10&lt;2,"La méthode de l'introduction n'est pas maîtrisée",IF(D10&lt;8,"L'introduction est incomplète","La méthode de l'introduction est maîtrisée"))</f>
        <v>La méthode de l'introduction n'est pas maîtrisée</v>
      </c>
      <c r="B82" s="299"/>
      <c r="C82" s="299"/>
      <c r="D82" s="27"/>
      <c r="E82" s="2"/>
      <c r="F82" s="2"/>
    </row>
    <row r="83" spans="1:6" ht="15">
      <c r="A83" s="299" t="str">
        <f>IF(D54&lt;5,"L'argumentation est insuffisante",IF(D54&gt;=5,"L'argumentation est satisfaisante"))</f>
        <v>L'argumentation est insuffisante</v>
      </c>
      <c r="B83" s="299"/>
      <c r="C83" s="299"/>
      <c r="D83" s="28"/>
      <c r="E83" s="2"/>
      <c r="F83" s="2"/>
    </row>
    <row r="84" spans="1:6" ht="15">
      <c r="A84" s="324" t="str">
        <f>IF(D75&lt;2,"La méthode de la conclusion n'est pas maîtrisée",IF(D75&lt;8,"La conclusion est incomplète","La méthode de la conclusion est maîtrisée"))</f>
        <v>La méthode de la conclusion n'est pas maîtrisée</v>
      </c>
      <c r="B84" s="324"/>
      <c r="C84" s="324"/>
      <c r="D84" s="29"/>
      <c r="E84" s="2"/>
      <c r="F84" s="2"/>
    </row>
    <row r="85" spans="1:6" ht="84.75" customHeight="1">
      <c r="A85" s="385" t="s">
        <v>31</v>
      </c>
      <c r="B85" s="385"/>
      <c r="C85" s="385"/>
      <c r="D85" s="385"/>
      <c r="E85" s="385"/>
      <c r="F85" s="34" t="s">
        <v>32</v>
      </c>
    </row>
    <row r="86" spans="1:6" ht="15" customHeight="1">
      <c r="A86" s="344" t="s">
        <v>64</v>
      </c>
      <c r="B86" s="344"/>
      <c r="C86" s="344"/>
      <c r="D86" s="344"/>
      <c r="E86" s="344"/>
      <c r="F86" s="35"/>
    </row>
    <row r="87" spans="1:6" ht="15" customHeight="1">
      <c r="A87" s="344" t="s">
        <v>35</v>
      </c>
      <c r="B87" s="344"/>
      <c r="C87" s="344"/>
      <c r="D87" s="344"/>
      <c r="E87" s="344"/>
      <c r="F87" s="36"/>
    </row>
    <row r="88" spans="1:6" ht="15" customHeight="1">
      <c r="A88" s="386" t="s">
        <v>118</v>
      </c>
      <c r="B88" s="386"/>
      <c r="C88" s="386"/>
      <c r="D88" s="386"/>
      <c r="E88" s="386"/>
      <c r="F88" s="37"/>
    </row>
    <row r="89" spans="1:6" ht="15" customHeight="1">
      <c r="A89" s="386" t="s">
        <v>65</v>
      </c>
      <c r="B89" s="386"/>
      <c r="C89" s="386"/>
      <c r="D89" s="386"/>
      <c r="E89" s="386"/>
      <c r="F89" s="37"/>
    </row>
    <row r="90" spans="1:6" ht="15" customHeight="1">
      <c r="A90" s="346" t="s">
        <v>66</v>
      </c>
      <c r="B90" s="346"/>
      <c r="C90" s="346"/>
      <c r="D90" s="346"/>
      <c r="E90" s="346"/>
      <c r="F90" s="38"/>
    </row>
    <row r="91" spans="1:6" ht="15" customHeight="1">
      <c r="A91" s="387" t="s">
        <v>67</v>
      </c>
      <c r="B91" s="387"/>
      <c r="C91" s="387"/>
      <c r="D91" s="387"/>
      <c r="E91" s="387"/>
      <c r="F91" s="37"/>
    </row>
    <row r="92" spans="1:6" ht="15">
      <c r="A92" s="386"/>
      <c r="B92" s="386"/>
      <c r="C92" s="386"/>
      <c r="D92" s="386"/>
      <c r="E92" s="386"/>
      <c r="F92" s="37"/>
    </row>
    <row r="93" spans="1:6" ht="15">
      <c r="A93" s="386"/>
      <c r="B93" s="386"/>
      <c r="C93" s="386"/>
      <c r="D93" s="386"/>
      <c r="E93" s="386"/>
      <c r="F93" s="37"/>
    </row>
    <row r="94" spans="1:6" ht="15">
      <c r="A94" s="39" t="str">
        <f>IF(E94&lt;3," Présentation et enjeux à refaire","Bien, vous n'avez pas à refaire la présentation et les enjeux")</f>
        <v> Présentation et enjeux à refaire</v>
      </c>
      <c r="B94" s="40" t="s">
        <v>68</v>
      </c>
      <c r="C94" s="41"/>
      <c r="D94" s="41"/>
      <c r="E94" s="42">
        <f>SUM(F88,F89,F91)</f>
        <v>0</v>
      </c>
      <c r="F94" s="37"/>
    </row>
    <row r="95" spans="1:6" ht="15" customHeight="1">
      <c r="A95" s="348" t="s">
        <v>69</v>
      </c>
      <c r="B95" s="348"/>
      <c r="C95" s="348"/>
      <c r="D95" s="348"/>
      <c r="E95" s="348"/>
      <c r="F95" s="43"/>
    </row>
    <row r="96" spans="1:6" ht="15" customHeight="1">
      <c r="A96" s="387" t="s">
        <v>70</v>
      </c>
      <c r="B96" s="387"/>
      <c r="C96" s="387"/>
      <c r="D96" s="387"/>
      <c r="E96" s="387"/>
      <c r="F96" s="44">
        <f>ROUND(D132,1)</f>
        <v>0</v>
      </c>
    </row>
    <row r="97" spans="1:6" ht="15">
      <c r="A97" s="388" t="s">
        <v>71</v>
      </c>
      <c r="B97" s="388"/>
      <c r="C97" s="388"/>
      <c r="D97" s="388"/>
      <c r="E97" s="388"/>
      <c r="F97" s="44">
        <f>ROUND(E132,1)</f>
        <v>0</v>
      </c>
    </row>
    <row r="98" spans="1:6" ht="15" customHeight="1">
      <c r="A98" s="386" t="s">
        <v>72</v>
      </c>
      <c r="B98" s="386"/>
      <c r="C98" s="386"/>
      <c r="D98" s="386"/>
      <c r="E98" s="386"/>
      <c r="F98" s="45"/>
    </row>
    <row r="99" spans="1:6" ht="15" customHeight="1">
      <c r="A99" s="387" t="s">
        <v>73</v>
      </c>
      <c r="B99" s="387"/>
      <c r="C99" s="387"/>
      <c r="D99" s="387"/>
      <c r="E99" s="387"/>
      <c r="F99" s="37"/>
    </row>
    <row r="100" spans="1:6" ht="15" customHeight="1">
      <c r="A100" s="389" t="s">
        <v>74</v>
      </c>
      <c r="B100" s="389"/>
      <c r="C100" s="389"/>
      <c r="D100" s="389"/>
      <c r="E100" s="389"/>
      <c r="F100" s="46"/>
    </row>
    <row r="101" spans="1:6" ht="15" customHeight="1">
      <c r="A101" s="386" t="s">
        <v>75</v>
      </c>
      <c r="B101" s="386"/>
      <c r="C101" s="386"/>
      <c r="D101" s="386"/>
      <c r="E101" s="386"/>
      <c r="F101" s="47"/>
    </row>
    <row r="102" spans="1:6" ht="15" customHeight="1">
      <c r="A102" s="386" t="s">
        <v>76</v>
      </c>
      <c r="B102" s="386"/>
      <c r="C102" s="386"/>
      <c r="D102" s="386"/>
      <c r="E102" s="386"/>
      <c r="F102" s="47"/>
    </row>
    <row r="103" spans="1:6" ht="15">
      <c r="A103" s="350" t="s">
        <v>77</v>
      </c>
      <c r="B103" s="350"/>
      <c r="C103" s="350"/>
      <c r="D103" s="350"/>
      <c r="E103" s="350"/>
      <c r="F103" s="48">
        <f>SUM(F88:F102)/2</f>
        <v>0</v>
      </c>
    </row>
    <row r="104" spans="1:6" ht="36.75">
      <c r="A104" s="49" t="s">
        <v>78</v>
      </c>
      <c r="B104" s="50"/>
      <c r="C104" s="50" t="s">
        <v>79</v>
      </c>
      <c r="D104" s="51" t="s">
        <v>80</v>
      </c>
      <c r="E104" s="52" t="s">
        <v>81</v>
      </c>
      <c r="F104" s="53"/>
    </row>
    <row r="105" spans="1:6" ht="15">
      <c r="A105" s="49" t="s">
        <v>82</v>
      </c>
      <c r="B105" s="50"/>
      <c r="C105" s="50"/>
      <c r="D105" s="53"/>
      <c r="E105" s="54"/>
      <c r="F105" s="55"/>
    </row>
    <row r="106" spans="1:6" ht="15">
      <c r="A106" s="56" t="s">
        <v>83</v>
      </c>
      <c r="B106" s="57"/>
      <c r="C106" s="58"/>
      <c r="D106" s="59"/>
      <c r="E106" s="60"/>
      <c r="F106" s="61"/>
    </row>
    <row r="107" spans="1:6" ht="15">
      <c r="A107" s="62"/>
      <c r="B107" s="63"/>
      <c r="C107" s="63"/>
      <c r="D107" s="64"/>
      <c r="E107" s="65"/>
      <c r="F107" s="66">
        <f aca="true" t="shared" si="0" ref="F107:F123">SUM(C100:E100)/3</f>
        <v>0</v>
      </c>
    </row>
    <row r="108" spans="1:6" ht="15">
      <c r="A108" s="67"/>
      <c r="B108" s="63"/>
      <c r="C108" s="63"/>
      <c r="D108" s="64"/>
      <c r="E108" s="65"/>
      <c r="F108" s="66">
        <f t="shared" si="0"/>
        <v>0</v>
      </c>
    </row>
    <row r="109" spans="1:6" ht="15">
      <c r="A109" s="67"/>
      <c r="B109" s="63"/>
      <c r="C109" s="63"/>
      <c r="D109" s="64"/>
      <c r="E109" s="65"/>
      <c r="F109" s="66">
        <f t="shared" si="0"/>
        <v>0</v>
      </c>
    </row>
    <row r="110" spans="1:6" ht="15">
      <c r="A110" s="68"/>
      <c r="B110" s="63"/>
      <c r="C110" s="63"/>
      <c r="D110" s="64"/>
      <c r="E110" s="65"/>
      <c r="F110" s="66">
        <f t="shared" si="0"/>
        <v>0</v>
      </c>
    </row>
    <row r="111" spans="1:6" ht="15">
      <c r="A111" s="69"/>
      <c r="B111" s="63"/>
      <c r="C111" s="63"/>
      <c r="D111" s="64"/>
      <c r="E111" s="65"/>
      <c r="F111" s="66">
        <f t="shared" si="0"/>
        <v>0</v>
      </c>
    </row>
    <row r="112" spans="1:6" ht="15">
      <c r="A112" s="67"/>
      <c r="B112" s="70"/>
      <c r="C112" s="63"/>
      <c r="D112" s="64"/>
      <c r="E112" s="65"/>
      <c r="F112" s="66">
        <f t="shared" si="0"/>
        <v>0</v>
      </c>
    </row>
    <row r="113" spans="1:6" ht="15">
      <c r="A113" s="68"/>
      <c r="B113" s="63"/>
      <c r="C113" s="63"/>
      <c r="D113" s="64"/>
      <c r="E113" s="65"/>
      <c r="F113" s="66">
        <f t="shared" si="0"/>
        <v>0</v>
      </c>
    </row>
    <row r="114" spans="1:6" ht="15">
      <c r="A114" s="67"/>
      <c r="B114" s="63"/>
      <c r="C114" s="63"/>
      <c r="D114" s="64"/>
      <c r="E114" s="65"/>
      <c r="F114" s="66">
        <f t="shared" si="0"/>
        <v>0</v>
      </c>
    </row>
    <row r="115" spans="1:6" ht="15">
      <c r="A115" s="67"/>
      <c r="B115" s="63"/>
      <c r="C115" s="63"/>
      <c r="D115" s="64"/>
      <c r="E115" s="65"/>
      <c r="F115" s="66">
        <f t="shared" si="0"/>
        <v>0</v>
      </c>
    </row>
    <row r="116" spans="1:6" ht="15">
      <c r="A116" s="71"/>
      <c r="B116" s="63"/>
      <c r="C116" s="63"/>
      <c r="D116" s="64"/>
      <c r="E116" s="65"/>
      <c r="F116" s="66">
        <f t="shared" si="0"/>
        <v>0</v>
      </c>
    </row>
    <row r="117" spans="1:6" ht="15">
      <c r="A117" s="67"/>
      <c r="B117" s="63"/>
      <c r="C117" s="63"/>
      <c r="D117" s="64"/>
      <c r="E117" s="65"/>
      <c r="F117" s="66">
        <f t="shared" si="0"/>
        <v>0</v>
      </c>
    </row>
    <row r="118" spans="1:6" ht="15">
      <c r="A118" s="67"/>
      <c r="B118" s="63"/>
      <c r="C118" s="63"/>
      <c r="D118" s="64"/>
      <c r="E118" s="65"/>
      <c r="F118" s="66">
        <f t="shared" si="0"/>
        <v>0</v>
      </c>
    </row>
    <row r="119" spans="1:6" ht="15">
      <c r="A119" s="67"/>
      <c r="B119" s="63"/>
      <c r="C119" s="63"/>
      <c r="D119" s="64"/>
      <c r="E119" s="65"/>
      <c r="F119" s="66">
        <f t="shared" si="0"/>
        <v>0</v>
      </c>
    </row>
    <row r="120" spans="1:6" ht="15">
      <c r="A120" s="69"/>
      <c r="B120" s="63"/>
      <c r="C120" s="63"/>
      <c r="D120" s="64"/>
      <c r="E120" s="65"/>
      <c r="F120" s="66">
        <f t="shared" si="0"/>
        <v>0</v>
      </c>
    </row>
    <row r="121" spans="1:6" ht="15">
      <c r="A121" s="62"/>
      <c r="B121" s="63"/>
      <c r="C121" s="63"/>
      <c r="D121" s="3"/>
      <c r="E121" s="72"/>
      <c r="F121" s="66">
        <f t="shared" si="0"/>
        <v>0</v>
      </c>
    </row>
    <row r="122" spans="1:6" ht="15">
      <c r="A122" s="67"/>
      <c r="B122" s="63"/>
      <c r="C122" s="63"/>
      <c r="D122" s="3"/>
      <c r="E122" s="72"/>
      <c r="F122" s="66">
        <f t="shared" si="0"/>
        <v>0</v>
      </c>
    </row>
    <row r="123" spans="1:6" ht="15">
      <c r="A123" s="67"/>
      <c r="B123" s="63"/>
      <c r="C123" s="63"/>
      <c r="D123" s="3"/>
      <c r="E123" s="65"/>
      <c r="F123" s="66">
        <f t="shared" si="0"/>
        <v>0</v>
      </c>
    </row>
    <row r="124" spans="1:6" ht="15">
      <c r="A124" s="73"/>
      <c r="B124" s="63"/>
      <c r="C124" s="63"/>
      <c r="D124" s="1"/>
      <c r="E124" s="1"/>
      <c r="F124" s="66"/>
    </row>
    <row r="125" spans="1:6" ht="15">
      <c r="A125" s="73"/>
      <c r="B125" s="63"/>
      <c r="C125" s="63"/>
      <c r="D125" s="1"/>
      <c r="E125" s="1"/>
      <c r="F125" s="66"/>
    </row>
    <row r="126" spans="1:6" ht="15">
      <c r="A126" s="73"/>
      <c r="B126" s="63"/>
      <c r="C126" s="63"/>
      <c r="D126" s="1"/>
      <c r="E126" s="1"/>
      <c r="F126" s="66"/>
    </row>
    <row r="127" spans="1:6" ht="15">
      <c r="A127" s="73"/>
      <c r="B127" s="63"/>
      <c r="C127" s="63"/>
      <c r="D127" s="1"/>
      <c r="E127" s="1"/>
      <c r="F127" s="66"/>
    </row>
    <row r="128" spans="1:6" ht="15">
      <c r="A128" s="73"/>
      <c r="B128" s="63"/>
      <c r="C128" s="63"/>
      <c r="D128" s="1"/>
      <c r="E128" s="1"/>
      <c r="F128" s="66"/>
    </row>
    <row r="129" spans="1:6" ht="15">
      <c r="A129" s="73"/>
      <c r="B129" s="63"/>
      <c r="C129" s="63"/>
      <c r="D129" s="1"/>
      <c r="E129" s="1"/>
      <c r="F129" s="66"/>
    </row>
    <row r="130" spans="1:6" ht="15">
      <c r="A130" s="73"/>
      <c r="B130" s="63"/>
      <c r="C130" s="63"/>
      <c r="D130" s="1"/>
      <c r="E130" s="1"/>
      <c r="F130" s="66"/>
    </row>
    <row r="131" spans="1:6" ht="15">
      <c r="A131" s="73"/>
      <c r="B131" s="63"/>
      <c r="C131" s="63"/>
      <c r="D131" s="74">
        <f>SUM(D106:D130)/2.8</f>
        <v>0</v>
      </c>
      <c r="E131" s="74">
        <f>SUM(E106:E130)/2.8</f>
        <v>0</v>
      </c>
      <c r="F131" s="66"/>
    </row>
    <row r="132" spans="1:6" ht="15">
      <c r="A132" s="73"/>
      <c r="B132" s="63"/>
      <c r="C132" s="63"/>
      <c r="D132" s="74" t="str">
        <f>IF(D131&lt;5,"0",IF(D131&gt;=5,"2"))</f>
        <v>0</v>
      </c>
      <c r="E132" s="75" t="str">
        <f>IF(E131&lt;5,"0",IF(E131&gt;=5,"2"))</f>
        <v>0</v>
      </c>
      <c r="F132" s="76"/>
    </row>
    <row r="133" spans="1:6" ht="15">
      <c r="A133" s="351" t="s">
        <v>42</v>
      </c>
      <c r="B133" s="351"/>
      <c r="C133" s="351"/>
      <c r="D133" s="351"/>
      <c r="E133" s="351"/>
      <c r="F133" s="78">
        <f>SUM(F106:F132)/2.8</f>
        <v>0</v>
      </c>
    </row>
    <row r="134" spans="1:6" ht="15">
      <c r="A134" s="77" t="s">
        <v>62</v>
      </c>
      <c r="B134" s="79"/>
      <c r="C134" s="79"/>
      <c r="D134" s="79"/>
      <c r="E134" s="80">
        <f>SUM(F103,F133)</f>
        <v>0</v>
      </c>
      <c r="F134" s="81">
        <f>ROUND(E134,0)</f>
        <v>0</v>
      </c>
    </row>
    <row r="135" spans="1:6" ht="15">
      <c r="A135" s="82" t="s">
        <v>63</v>
      </c>
      <c r="B135" s="83"/>
      <c r="C135" s="83"/>
      <c r="D135" s="83"/>
      <c r="E135" s="83"/>
      <c r="F135" s="84"/>
    </row>
    <row r="136" spans="1:6" ht="34.5">
      <c r="A136" s="85" t="str">
        <f>IF(F134&lt;8,"Un devoir décevant",IF(F134&lt;12,"Un devoir acceptable mais qui peut être amélioré",IF(F134&lt;14,"Un bon travail","Excellent devoir")))</f>
        <v>Un devoir décevant</v>
      </c>
      <c r="B136" s="1"/>
      <c r="C136" s="1"/>
      <c r="D136" s="1"/>
      <c r="E136" s="1"/>
      <c r="F136" s="86" t="str">
        <f>IF(F134&lt;8,"",IF(F134&lt;12,"",IF(F134&lt;14,"","")))</f>
        <v></v>
      </c>
    </row>
    <row r="137" spans="1:6" ht="15">
      <c r="A137" s="85" t="str">
        <f>IF(F133&lt;5,"L'argumentation est insuffisante",IF(F133&gt;=5,"L'argumentation est satisfaisante"))</f>
        <v>L'argumentation est insuffisante</v>
      </c>
      <c r="B137" s="1"/>
      <c r="C137" s="1"/>
      <c r="D137" s="1"/>
      <c r="E137" s="1"/>
      <c r="F137" s="28"/>
    </row>
    <row r="138" spans="1:6" ht="15">
      <c r="A138" s="87" t="str">
        <f>IF(F103&lt;4,"La méthode n'est pas maîtrisée",IF(F103&lt;8,"La maîtrise de la méthode est partielle","La méthode est maîtrisée"))</f>
        <v>La méthode n'est pas maîtrisée</v>
      </c>
      <c r="B138" s="88"/>
      <c r="C138" s="88"/>
      <c r="D138" s="88"/>
      <c r="E138" s="88"/>
      <c r="F138" s="29"/>
    </row>
    <row r="139" spans="1:6" ht="15">
      <c r="A139" s="390" t="s">
        <v>86</v>
      </c>
      <c r="B139" s="390"/>
      <c r="C139" s="390"/>
      <c r="D139" s="2"/>
      <c r="E139" s="2"/>
      <c r="F139" s="2"/>
    </row>
    <row r="140" spans="1:6" ht="15">
      <c r="A140" s="92" t="s">
        <v>87</v>
      </c>
      <c r="B140" s="93"/>
      <c r="C140" s="94"/>
      <c r="D140" s="2"/>
      <c r="E140" s="2"/>
      <c r="F140" s="2"/>
    </row>
    <row r="141" spans="1:6" ht="15" customHeight="1">
      <c r="A141" s="391" t="s">
        <v>88</v>
      </c>
      <c r="B141" s="391"/>
      <c r="C141" s="391"/>
      <c r="D141" s="2"/>
      <c r="E141" s="2"/>
      <c r="F141" s="2"/>
    </row>
    <row r="142" spans="1:6" ht="15">
      <c r="A142" s="92" t="s">
        <v>89</v>
      </c>
      <c r="B142" s="93"/>
      <c r="C142" s="94"/>
      <c r="D142" s="2"/>
      <c r="E142" s="2"/>
      <c r="F142" s="2"/>
    </row>
    <row r="143" spans="1:6" ht="15">
      <c r="A143" s="92" t="s">
        <v>119</v>
      </c>
      <c r="B143" s="93"/>
      <c r="C143" s="94"/>
      <c r="D143" s="2"/>
      <c r="E143" s="2"/>
      <c r="F143" s="2"/>
    </row>
    <row r="144" spans="1:6" ht="15">
      <c r="A144" s="92" t="s">
        <v>120</v>
      </c>
      <c r="B144" s="93"/>
      <c r="C144" s="94"/>
      <c r="D144" s="2"/>
      <c r="E144" s="2"/>
      <c r="F144" s="2"/>
    </row>
    <row r="145" spans="1:6" ht="15">
      <c r="A145" s="394" t="s">
        <v>90</v>
      </c>
      <c r="B145" s="394"/>
      <c r="C145" s="394"/>
      <c r="D145" s="2"/>
      <c r="E145" s="2"/>
      <c r="F145" s="2"/>
    </row>
    <row r="146" spans="1:6" ht="15">
      <c r="A146" s="95"/>
      <c r="B146" s="96"/>
      <c r="C146" s="97"/>
      <c r="D146" s="2"/>
      <c r="E146" s="2"/>
      <c r="F146" s="2"/>
    </row>
    <row r="147" spans="1:6" ht="15">
      <c r="A147" s="69"/>
      <c r="B147" s="98"/>
      <c r="C147" s="99"/>
      <c r="D147" s="2"/>
      <c r="E147" s="2"/>
      <c r="F147" s="2"/>
    </row>
    <row r="148" spans="1:6" ht="15">
      <c r="A148" s="100"/>
      <c r="B148" s="98"/>
      <c r="C148" s="99"/>
      <c r="D148" s="2"/>
      <c r="E148" s="2"/>
      <c r="F148" s="2"/>
    </row>
    <row r="149" spans="1:6" ht="15">
      <c r="A149" s="101"/>
      <c r="B149" s="102"/>
      <c r="C149" s="99"/>
      <c r="D149" s="2"/>
      <c r="E149" s="2"/>
      <c r="F149" s="2"/>
    </row>
    <row r="150" spans="1:6" ht="15">
      <c r="A150" s="101"/>
      <c r="B150" s="98"/>
      <c r="C150" s="99"/>
      <c r="D150" s="2"/>
      <c r="E150" s="2"/>
      <c r="F150" s="2"/>
    </row>
    <row r="151" spans="1:6" ht="15">
      <c r="A151" s="62"/>
      <c r="B151" s="98"/>
      <c r="C151" s="99"/>
      <c r="D151" s="2"/>
      <c r="E151" s="2"/>
      <c r="F151" s="2"/>
    </row>
    <row r="152" spans="1:6" ht="15">
      <c r="A152" s="62"/>
      <c r="B152" s="98"/>
      <c r="C152" s="99"/>
      <c r="D152" s="2"/>
      <c r="E152" s="2"/>
      <c r="F152" s="2"/>
    </row>
    <row r="153" spans="1:6" ht="15">
      <c r="A153" s="62"/>
      <c r="B153" s="98"/>
      <c r="C153" s="99"/>
      <c r="D153" s="2"/>
      <c r="E153" s="2"/>
      <c r="F153" s="2"/>
    </row>
    <row r="154" spans="1:6" ht="15">
      <c r="A154" s="100"/>
      <c r="B154" s="98"/>
      <c r="C154" s="99"/>
      <c r="D154" s="2"/>
      <c r="E154" s="2"/>
      <c r="F154" s="2"/>
    </row>
    <row r="155" spans="1:6" ht="15">
      <c r="A155" s="100"/>
      <c r="B155" s="98"/>
      <c r="C155" s="99"/>
      <c r="D155" s="2"/>
      <c r="E155" s="2"/>
      <c r="F155" s="2"/>
    </row>
    <row r="156" spans="1:6" ht="15">
      <c r="A156" s="62"/>
      <c r="B156" s="98"/>
      <c r="C156" s="99"/>
      <c r="D156" s="2"/>
      <c r="E156" s="2"/>
      <c r="F156" s="2"/>
    </row>
    <row r="157" spans="1:6" ht="15">
      <c r="A157" s="62"/>
      <c r="B157" s="98"/>
      <c r="C157" s="99"/>
      <c r="D157" s="2"/>
      <c r="E157" s="2"/>
      <c r="F157" s="2"/>
    </row>
    <row r="158" spans="1:6" ht="15">
      <c r="A158" s="100"/>
      <c r="B158" s="98"/>
      <c r="C158" s="99"/>
      <c r="D158" s="2"/>
      <c r="E158" s="2"/>
      <c r="F158" s="2"/>
    </row>
    <row r="159" spans="1:6" ht="15">
      <c r="A159" s="101"/>
      <c r="B159" s="93"/>
      <c r="C159" s="94"/>
      <c r="D159" s="2"/>
      <c r="E159" s="2"/>
      <c r="F159" s="2"/>
    </row>
    <row r="160" spans="1:6" ht="15">
      <c r="A160" s="101"/>
      <c r="B160" s="93"/>
      <c r="C160" s="94"/>
      <c r="D160" s="2"/>
      <c r="E160" s="2"/>
      <c r="F160" s="2"/>
    </row>
    <row r="161" spans="1:6" ht="15">
      <c r="A161" s="101"/>
      <c r="B161" s="93"/>
      <c r="C161" s="94"/>
      <c r="D161" s="2"/>
      <c r="E161" s="2"/>
      <c r="F161" s="2"/>
    </row>
    <row r="162" spans="1:6" ht="15">
      <c r="A162" s="101"/>
      <c r="B162" s="93"/>
      <c r="C162" s="94"/>
      <c r="D162" s="2"/>
      <c r="E162" s="2"/>
      <c r="F162" s="2"/>
    </row>
    <row r="163" spans="1:6" ht="15">
      <c r="A163" s="101"/>
      <c r="B163" s="93"/>
      <c r="C163" s="94"/>
      <c r="D163" s="2"/>
      <c r="E163" s="2"/>
      <c r="F163" s="2"/>
    </row>
    <row r="164" spans="1:6" ht="15">
      <c r="A164" s="101"/>
      <c r="B164" s="93"/>
      <c r="C164" s="94"/>
      <c r="D164" s="2"/>
      <c r="E164" s="2"/>
      <c r="F164" s="2"/>
    </row>
    <row r="165" spans="1:6" ht="15">
      <c r="A165" s="101"/>
      <c r="B165" s="93"/>
      <c r="C165" s="94"/>
      <c r="D165" s="2"/>
      <c r="E165" s="2"/>
      <c r="F165" s="2"/>
    </row>
    <row r="166" spans="1:6" ht="15">
      <c r="A166" s="101"/>
      <c r="B166" s="93"/>
      <c r="C166" s="94"/>
      <c r="D166" s="2"/>
      <c r="E166" s="2"/>
      <c r="F166" s="2"/>
    </row>
    <row r="167" spans="1:6" ht="15">
      <c r="A167" s="101"/>
      <c r="B167" s="93"/>
      <c r="C167" s="94"/>
      <c r="D167" s="2"/>
      <c r="E167" s="2"/>
      <c r="F167" s="2"/>
    </row>
    <row r="168" spans="1:6" ht="15">
      <c r="A168" s="95"/>
      <c r="B168" s="96"/>
      <c r="C168" s="103"/>
      <c r="D168" s="2"/>
      <c r="E168" s="2"/>
      <c r="F168" s="2"/>
    </row>
    <row r="169" spans="1:6" ht="15">
      <c r="A169" s="95"/>
      <c r="B169" s="96"/>
      <c r="C169" s="103"/>
      <c r="D169" s="2"/>
      <c r="E169" s="2"/>
      <c r="F169" s="2"/>
    </row>
    <row r="170" spans="1:6" ht="15">
      <c r="A170" s="395" t="s">
        <v>91</v>
      </c>
      <c r="B170" s="395"/>
      <c r="C170" s="105">
        <f>SUM(C146:C169)/2</f>
        <v>0</v>
      </c>
      <c r="D170" s="2"/>
      <c r="E170" s="2"/>
      <c r="F170" s="2"/>
    </row>
    <row r="171" spans="1:6" ht="15">
      <c r="A171" s="396" t="s">
        <v>92</v>
      </c>
      <c r="B171" s="396"/>
      <c r="C171" s="396"/>
      <c r="D171" s="2"/>
      <c r="E171" s="2"/>
      <c r="F171" s="2"/>
    </row>
    <row r="172" spans="1:6" ht="15">
      <c r="A172" s="101" t="s">
        <v>93</v>
      </c>
      <c r="B172" s="98"/>
      <c r="C172" s="5">
        <f>ROUND(C181,1)</f>
        <v>0</v>
      </c>
      <c r="D172" s="2"/>
      <c r="E172" s="2"/>
      <c r="F172" s="2"/>
    </row>
    <row r="173" spans="1:6" ht="15">
      <c r="A173" s="101" t="s">
        <v>94</v>
      </c>
      <c r="B173" s="96"/>
      <c r="C173" s="103"/>
      <c r="D173" s="2"/>
      <c r="E173" s="2"/>
      <c r="F173" s="2"/>
    </row>
    <row r="174" spans="1:6" ht="15">
      <c r="A174" s="390" t="s">
        <v>95</v>
      </c>
      <c r="B174" s="390"/>
      <c r="C174" s="390"/>
      <c r="D174" s="2"/>
      <c r="E174" s="2"/>
      <c r="F174" s="2"/>
    </row>
    <row r="175" spans="1:6" ht="15">
      <c r="A175" s="107" t="s">
        <v>96</v>
      </c>
      <c r="B175" s="93"/>
      <c r="C175" s="94"/>
      <c r="D175" s="2"/>
      <c r="E175" s="2"/>
      <c r="F175" s="2"/>
    </row>
    <row r="176" spans="1:6" ht="15">
      <c r="A176" s="108" t="s">
        <v>97</v>
      </c>
      <c r="B176" s="98"/>
      <c r="C176" s="99"/>
      <c r="D176" s="2"/>
      <c r="E176" s="2"/>
      <c r="F176" s="2"/>
    </row>
    <row r="177" spans="1:6" ht="15">
      <c r="A177" s="109" t="s">
        <v>98</v>
      </c>
      <c r="B177" s="110"/>
      <c r="C177" s="111"/>
      <c r="D177" s="2"/>
      <c r="E177" s="2"/>
      <c r="F177" s="2"/>
    </row>
    <row r="178" spans="1:6" ht="15">
      <c r="A178" s="109" t="s">
        <v>99</v>
      </c>
      <c r="B178" s="93"/>
      <c r="C178" s="94"/>
      <c r="D178" s="2"/>
      <c r="E178" s="2"/>
      <c r="F178" s="2"/>
    </row>
    <row r="179" spans="1:6" ht="15">
      <c r="A179" s="397" t="s">
        <v>100</v>
      </c>
      <c r="B179" s="397"/>
      <c r="C179" s="105">
        <f>SUM(C140,C142,C143,C144,C172,C173,C175,C176,C177,C178)/2</f>
        <v>0</v>
      </c>
      <c r="D179" s="2"/>
      <c r="E179" s="2"/>
      <c r="F179" s="2"/>
    </row>
    <row r="180" spans="1:6" ht="15">
      <c r="A180" s="398" t="s">
        <v>62</v>
      </c>
      <c r="B180" s="398"/>
      <c r="C180" s="112">
        <f>ROUND(B181,0)</f>
        <v>0</v>
      </c>
      <c r="D180" s="2"/>
      <c r="E180" s="2"/>
      <c r="F180" s="2"/>
    </row>
    <row r="181" spans="1:6" ht="15">
      <c r="A181" s="113" t="s">
        <v>63</v>
      </c>
      <c r="B181" s="24">
        <f>SUM(C170,C179)</f>
        <v>0</v>
      </c>
      <c r="C181" s="114" t="str">
        <f>IF(C170&lt;5,"0",IF(C170&gt;=5,"2"))</f>
        <v>0</v>
      </c>
      <c r="D181" s="2"/>
      <c r="E181" s="2"/>
      <c r="F181" s="2"/>
    </row>
    <row r="182" spans="1:6" ht="44.25">
      <c r="A182" s="115" t="str">
        <f>IF(C180&lt;8,"Un devoir décevant",IF(C180&lt;12,"Un devoir acceptable mais qui peut être amélioré",IF(C180&lt;14,"Un bon travail","Excellent devoir")))</f>
        <v>Un devoir décevant</v>
      </c>
      <c r="B182" s="1"/>
      <c r="C182" s="116" t="str">
        <f>IF(C180&lt;8,"",IF(C180&lt;12,"",IF(C180&lt;14,"","")))</f>
        <v></v>
      </c>
      <c r="D182" s="2"/>
      <c r="E182" s="2"/>
      <c r="F182" s="2"/>
    </row>
    <row r="183" spans="1:6" ht="15">
      <c r="A183" s="115" t="str">
        <f>IF(C179&lt;2,"La méthode du croquis n'est pas maîtrisée",IF(C179&lt;8,"La méthode du croquis est partiellement maîtrisée","La méthode du croquis est maîtrisée"))</f>
        <v>La méthode du croquis n'est pas maîtrisée</v>
      </c>
      <c r="B183" s="1"/>
      <c r="C183" s="27"/>
      <c r="D183" s="2"/>
      <c r="E183" s="2"/>
      <c r="F183" s="2"/>
    </row>
    <row r="184" spans="1:6" ht="15">
      <c r="A184" s="117" t="str">
        <f>IF(C170&lt;5,"L'argumentation est insuffisante",IF(C170&gt;=5,"L'argumentation est satisfaisante"))</f>
        <v>L'argumentation est insuffisante</v>
      </c>
      <c r="B184" s="88"/>
      <c r="C184" s="29"/>
      <c r="D184" s="2"/>
      <c r="E184" s="2"/>
      <c r="F184" s="2"/>
    </row>
    <row r="185" spans="1:6" ht="15">
      <c r="A185" s="2"/>
      <c r="B185" s="2"/>
      <c r="C185" s="2"/>
      <c r="D185" s="2"/>
      <c r="E185" s="2"/>
      <c r="F185" s="2"/>
    </row>
    <row r="186" spans="1:6" ht="15">
      <c r="A186" s="123">
        <f>SUM(C180,F134)</f>
        <v>0</v>
      </c>
      <c r="B186" s="124" t="e">
        <f>SUM(D63,#REF!)</f>
        <v>#REF!</v>
      </c>
      <c r="C186" s="125" t="s">
        <v>121</v>
      </c>
      <c r="D186" s="126"/>
      <c r="E186" s="2"/>
      <c r="F186" s="2"/>
    </row>
    <row r="187" spans="1:6" ht="15">
      <c r="A187" s="101" t="s">
        <v>122</v>
      </c>
      <c r="B187" s="1">
        <f>D79</f>
        <v>0</v>
      </c>
      <c r="C187" s="392"/>
      <c r="D187" s="392"/>
      <c r="E187" s="2"/>
      <c r="F187" s="2"/>
    </row>
    <row r="188" spans="1:6" ht="15">
      <c r="A188" s="101" t="s">
        <v>123</v>
      </c>
      <c r="B188" s="1">
        <f>A186</f>
        <v>0</v>
      </c>
      <c r="C188" s="392"/>
      <c r="D188" s="392"/>
      <c r="F188" s="2"/>
    </row>
    <row r="189" spans="1:6" ht="15">
      <c r="A189" s="127" t="s">
        <v>124</v>
      </c>
      <c r="B189" s="88">
        <f>AVERAGE(B187,B188)</f>
        <v>0</v>
      </c>
      <c r="C189" s="393">
        <f>ROUND(B189,0)</f>
        <v>0</v>
      </c>
      <c r="D189" s="393"/>
      <c r="E189" s="2"/>
      <c r="F189" s="2"/>
    </row>
  </sheetData>
  <sheetProtection selectLockedCells="1" selectUnlockedCells="1"/>
  <mergeCells count="93">
    <mergeCell ref="C187:D187"/>
    <mergeCell ref="C188:D188"/>
    <mergeCell ref="C189:D189"/>
    <mergeCell ref="A145:C145"/>
    <mergeCell ref="A170:B170"/>
    <mergeCell ref="A171:C171"/>
    <mergeCell ref="A174:C174"/>
    <mergeCell ref="A179:B179"/>
    <mergeCell ref="A180:B180"/>
    <mergeCell ref="A101:E101"/>
    <mergeCell ref="A102:E102"/>
    <mergeCell ref="A103:E103"/>
    <mergeCell ref="A133:E133"/>
    <mergeCell ref="A139:C139"/>
    <mergeCell ref="A141:C141"/>
    <mergeCell ref="A95:E95"/>
    <mergeCell ref="A96:E96"/>
    <mergeCell ref="A97:E97"/>
    <mergeCell ref="A98:E98"/>
    <mergeCell ref="A99:E99"/>
    <mergeCell ref="A100:E100"/>
    <mergeCell ref="A88:E88"/>
    <mergeCell ref="A89:E89"/>
    <mergeCell ref="A90:E90"/>
    <mergeCell ref="A91:E91"/>
    <mergeCell ref="A92:E92"/>
    <mergeCell ref="A93:E93"/>
    <mergeCell ref="A82:C82"/>
    <mergeCell ref="A83:C83"/>
    <mergeCell ref="A84:C84"/>
    <mergeCell ref="A85:E85"/>
    <mergeCell ref="A86:E86"/>
    <mergeCell ref="A87:E87"/>
    <mergeCell ref="A76:C76"/>
    <mergeCell ref="A77:C77"/>
    <mergeCell ref="A78:C78"/>
    <mergeCell ref="A79:C79"/>
    <mergeCell ref="A80:B80"/>
    <mergeCell ref="A81:C81"/>
    <mergeCell ref="A68:C68"/>
    <mergeCell ref="A69:D69"/>
    <mergeCell ref="A70:C70"/>
    <mergeCell ref="A71:C71"/>
    <mergeCell ref="A72:C72"/>
    <mergeCell ref="A73:C73"/>
    <mergeCell ref="A62:C62"/>
    <mergeCell ref="A63:C63"/>
    <mergeCell ref="A64:D64"/>
    <mergeCell ref="A65:C65"/>
    <mergeCell ref="A66:C66"/>
    <mergeCell ref="A67:C67"/>
    <mergeCell ref="A56:C56"/>
    <mergeCell ref="A57:C57"/>
    <mergeCell ref="A58:C58"/>
    <mergeCell ref="A59:D59"/>
    <mergeCell ref="A60:C60"/>
    <mergeCell ref="A61:C61"/>
    <mergeCell ref="A49:B49"/>
    <mergeCell ref="A50:B50"/>
    <mergeCell ref="A51:B51"/>
    <mergeCell ref="A53:B53"/>
    <mergeCell ref="A54:C54"/>
    <mergeCell ref="A55:D55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7:C7"/>
    <mergeCell ref="A8:C8"/>
    <mergeCell ref="A11:C11"/>
    <mergeCell ref="A12:D12"/>
    <mergeCell ref="A13:B13"/>
    <mergeCell ref="A14:B14"/>
    <mergeCell ref="A1:C1"/>
    <mergeCell ref="A2:D2"/>
    <mergeCell ref="A3:D3"/>
    <mergeCell ref="A4:D4"/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504"/>
  <sheetViews>
    <sheetView tabSelected="1" zoomScalePageLayoutView="0" workbookViewId="0" topLeftCell="A1">
      <selection activeCell="D5" sqref="D5"/>
    </sheetView>
  </sheetViews>
  <sheetFormatPr defaultColWidth="11.00390625" defaultRowHeight="15"/>
  <cols>
    <col min="1" max="1" width="56.57421875" style="0" customWidth="1"/>
  </cols>
  <sheetData>
    <row r="1" spans="1:4" ht="90.75">
      <c r="A1" s="282" t="s">
        <v>31</v>
      </c>
      <c r="B1" s="283"/>
      <c r="C1" s="283"/>
      <c r="D1" s="129" t="s">
        <v>32</v>
      </c>
    </row>
    <row r="2" spans="1:4" ht="15">
      <c r="A2" s="284" t="s">
        <v>33</v>
      </c>
      <c r="B2" s="285"/>
      <c r="C2" s="285"/>
      <c r="D2" s="286"/>
    </row>
    <row r="3" spans="1:4" ht="15">
      <c r="A3" s="284" t="s">
        <v>64</v>
      </c>
      <c r="B3" s="285"/>
      <c r="C3" s="285"/>
      <c r="D3" s="286"/>
    </row>
    <row r="4" spans="1:4" ht="15">
      <c r="A4" s="284" t="s">
        <v>35</v>
      </c>
      <c r="B4" s="285"/>
      <c r="C4" s="285"/>
      <c r="D4" s="286"/>
    </row>
    <row r="5" spans="1:4" ht="15">
      <c r="A5" s="287" t="s">
        <v>36</v>
      </c>
      <c r="B5" s="288"/>
      <c r="C5" s="288"/>
      <c r="D5" s="244"/>
    </row>
    <row r="6" spans="1:4" ht="15">
      <c r="A6" s="289" t="s">
        <v>37</v>
      </c>
      <c r="B6" s="290"/>
      <c r="C6" s="290"/>
      <c r="D6" s="244"/>
    </row>
    <row r="7" spans="1:4" ht="15">
      <c r="A7" s="289" t="s">
        <v>38</v>
      </c>
      <c r="B7" s="290"/>
      <c r="C7" s="290"/>
      <c r="D7" s="245"/>
    </row>
    <row r="8" spans="1:4" ht="15">
      <c r="A8" s="291"/>
      <c r="B8" s="292"/>
      <c r="C8" s="292"/>
      <c r="D8" s="246"/>
    </row>
    <row r="9" spans="1:4" ht="15">
      <c r="A9" s="130" t="str">
        <f>IF(C10&lt;5," Introduction à refaire","Bien, vous n'avez pas à refaire l'introduction")</f>
        <v> Introduction à refaire</v>
      </c>
      <c r="B9" s="227" t="str">
        <f>HYPERLINK("http://alain-fournier.entmip.fr/classes/lg-ts1/introduction-7922.htm","Pour refaire l'introduction sur l'ENT, cliquez ici")</f>
        <v>Pour refaire l'introduction sur l'ENT, cliquez ici</v>
      </c>
      <c r="C9" s="228"/>
      <c r="D9" s="246"/>
    </row>
    <row r="10" spans="1:4" ht="15">
      <c r="A10" s="131" t="s">
        <v>39</v>
      </c>
      <c r="B10" s="12"/>
      <c r="C10" s="276">
        <f>SUM(D5:D8)</f>
        <v>0</v>
      </c>
      <c r="D10" s="277">
        <f>SUM(D5:D8)</f>
        <v>0</v>
      </c>
    </row>
    <row r="11" spans="1:4" ht="15">
      <c r="A11" s="289" t="s">
        <v>40</v>
      </c>
      <c r="B11" s="290"/>
      <c r="C11" s="290"/>
      <c r="D11" s="244"/>
    </row>
    <row r="12" spans="1:4" ht="15">
      <c r="A12" s="293" t="s">
        <v>41</v>
      </c>
      <c r="B12" s="294"/>
      <c r="C12" s="294"/>
      <c r="D12" s="295"/>
    </row>
    <row r="13" spans="1:4" ht="15">
      <c r="A13" s="296"/>
      <c r="B13" s="297"/>
      <c r="C13" s="248"/>
      <c r="D13" s="249"/>
    </row>
    <row r="14" spans="1:4" ht="15">
      <c r="A14" s="250"/>
      <c r="B14" s="251"/>
      <c r="C14" s="248"/>
      <c r="D14" s="249"/>
    </row>
    <row r="15" spans="1:4" ht="15">
      <c r="A15" s="298"/>
      <c r="B15" s="299"/>
      <c r="C15" s="248"/>
      <c r="D15" s="249"/>
    </row>
    <row r="16" spans="1:4" ht="15">
      <c r="A16" s="252"/>
      <c r="B16" s="253"/>
      <c r="C16" s="248"/>
      <c r="D16" s="249"/>
    </row>
    <row r="17" spans="1:4" ht="15">
      <c r="A17" s="252"/>
      <c r="B17" s="253"/>
      <c r="C17" s="248"/>
      <c r="D17" s="249"/>
    </row>
    <row r="18" spans="1:4" ht="15">
      <c r="A18" s="252"/>
      <c r="B18" s="253"/>
      <c r="C18" s="248"/>
      <c r="D18" s="249"/>
    </row>
    <row r="19" spans="1:4" ht="15">
      <c r="A19" s="252"/>
      <c r="B19" s="253"/>
      <c r="C19" s="248"/>
      <c r="D19" s="249"/>
    </row>
    <row r="20" spans="1:4" ht="15">
      <c r="A20" s="329"/>
      <c r="B20" s="330"/>
      <c r="C20" s="248"/>
      <c r="D20" s="249"/>
    </row>
    <row r="21" spans="1:4" ht="15">
      <c r="A21" s="331"/>
      <c r="B21" s="332"/>
      <c r="C21" s="248"/>
      <c r="D21" s="249"/>
    </row>
    <row r="22" spans="1:4" ht="23.25" customHeight="1">
      <c r="A22" s="331"/>
      <c r="B22" s="332"/>
      <c r="C22" s="248"/>
      <c r="D22" s="249"/>
    </row>
    <row r="23" spans="1:4" ht="23.25" customHeight="1">
      <c r="A23" s="331"/>
      <c r="B23" s="332"/>
      <c r="C23" s="248"/>
      <c r="D23" s="249"/>
    </row>
    <row r="24" spans="1:4" ht="15">
      <c r="A24" s="331"/>
      <c r="B24" s="332"/>
      <c r="C24" s="248"/>
      <c r="D24" s="249"/>
    </row>
    <row r="25" spans="1:4" ht="15">
      <c r="A25" s="333"/>
      <c r="B25" s="334"/>
      <c r="C25" s="248"/>
      <c r="D25" s="254"/>
    </row>
    <row r="26" spans="1:4" ht="29.25" customHeight="1">
      <c r="A26" s="335"/>
      <c r="B26" s="336"/>
      <c r="C26" s="255"/>
      <c r="D26" s="256"/>
    </row>
    <row r="27" spans="1:4" ht="15">
      <c r="A27" s="339"/>
      <c r="B27" s="340"/>
      <c r="C27" s="257"/>
      <c r="D27" s="258"/>
    </row>
    <row r="28" spans="1:4" ht="15">
      <c r="A28" s="341"/>
      <c r="B28" s="342"/>
      <c r="C28" s="259"/>
      <c r="D28" s="260"/>
    </row>
    <row r="29" spans="1:4" ht="15">
      <c r="A29" s="331"/>
      <c r="B29" s="332"/>
      <c r="C29" s="248"/>
      <c r="D29" s="249"/>
    </row>
    <row r="30" spans="1:4" ht="34.5" customHeight="1">
      <c r="A30" s="337"/>
      <c r="B30" s="338"/>
      <c r="C30" s="248"/>
      <c r="D30" s="249"/>
    </row>
    <row r="31" spans="1:4" ht="15">
      <c r="A31" s="327"/>
      <c r="B31" s="328"/>
      <c r="C31" s="261"/>
      <c r="D31" s="249"/>
    </row>
    <row r="32" spans="1:4" ht="15">
      <c r="A32" s="327"/>
      <c r="B32" s="328"/>
      <c r="C32" s="261"/>
      <c r="D32" s="249"/>
    </row>
    <row r="33" spans="1:4" ht="15">
      <c r="A33" s="327"/>
      <c r="B33" s="328"/>
      <c r="C33" s="261"/>
      <c r="D33" s="249"/>
    </row>
    <row r="34" spans="1:4" ht="15">
      <c r="A34" s="327"/>
      <c r="B34" s="328"/>
      <c r="C34" s="261"/>
      <c r="D34" s="249"/>
    </row>
    <row r="35" spans="1:4" ht="15">
      <c r="A35" s="327"/>
      <c r="B35" s="328"/>
      <c r="C35" s="261"/>
      <c r="D35" s="249"/>
    </row>
    <row r="36" spans="1:4" ht="15">
      <c r="A36" s="327"/>
      <c r="B36" s="328"/>
      <c r="C36" s="261"/>
      <c r="D36" s="249"/>
    </row>
    <row r="37" spans="1:4" ht="15">
      <c r="A37" s="300"/>
      <c r="B37" s="301"/>
      <c r="C37" s="261"/>
      <c r="D37" s="249"/>
    </row>
    <row r="38" spans="1:4" ht="15">
      <c r="A38" s="300"/>
      <c r="B38" s="301"/>
      <c r="C38" s="261"/>
      <c r="D38" s="249"/>
    </row>
    <row r="39" spans="1:4" ht="15">
      <c r="A39" s="300"/>
      <c r="B39" s="301"/>
      <c r="C39" s="261"/>
      <c r="D39" s="249"/>
    </row>
    <row r="40" spans="1:4" ht="15">
      <c r="A40" s="300"/>
      <c r="B40" s="301"/>
      <c r="C40" s="261"/>
      <c r="D40" s="249"/>
    </row>
    <row r="41" spans="1:4" ht="15">
      <c r="A41" s="302"/>
      <c r="B41" s="303"/>
      <c r="C41" s="261"/>
      <c r="D41" s="249"/>
    </row>
    <row r="42" spans="1:4" ht="15">
      <c r="A42" s="300"/>
      <c r="B42" s="301"/>
      <c r="C42" s="261"/>
      <c r="D42" s="249"/>
    </row>
    <row r="43" spans="1:4" ht="15">
      <c r="A43" s="300"/>
      <c r="B43" s="301"/>
      <c r="C43" s="261"/>
      <c r="D43" s="249"/>
    </row>
    <row r="44" spans="1:4" ht="15">
      <c r="A44" s="304"/>
      <c r="B44" s="305"/>
      <c r="C44" s="188"/>
      <c r="D44" s="249"/>
    </row>
    <row r="45" spans="1:4" ht="15">
      <c r="A45" s="298"/>
      <c r="B45" s="299"/>
      <c r="C45" s="188"/>
      <c r="D45" s="249"/>
    </row>
    <row r="46" spans="1:4" ht="15">
      <c r="A46" s="298"/>
      <c r="B46" s="299"/>
      <c r="C46" s="188"/>
      <c r="D46" s="249"/>
    </row>
    <row r="47" spans="1:4" ht="15">
      <c r="A47" s="298"/>
      <c r="B47" s="299"/>
      <c r="C47" s="188"/>
      <c r="D47" s="249"/>
    </row>
    <row r="48" spans="1:4" ht="15">
      <c r="A48" s="298"/>
      <c r="B48" s="299"/>
      <c r="C48" s="188"/>
      <c r="D48" s="249"/>
    </row>
    <row r="49" spans="1:4" ht="15">
      <c r="A49" s="306"/>
      <c r="B49" s="307"/>
      <c r="C49" s="188"/>
      <c r="D49" s="249"/>
    </row>
    <row r="50" spans="1:4" ht="15">
      <c r="A50" s="306"/>
      <c r="B50" s="307"/>
      <c r="C50" s="188"/>
      <c r="D50" s="249"/>
    </row>
    <row r="51" spans="1:4" ht="15">
      <c r="A51" s="306"/>
      <c r="B51" s="307"/>
      <c r="C51" s="188"/>
      <c r="D51" s="249"/>
    </row>
    <row r="52" spans="1:4" ht="15">
      <c r="A52" s="262"/>
      <c r="B52" s="236"/>
      <c r="C52" s="188"/>
      <c r="D52" s="249"/>
    </row>
    <row r="53" spans="1:4" ht="15">
      <c r="A53" s="298"/>
      <c r="B53" s="299"/>
      <c r="C53" s="188"/>
      <c r="D53" s="249"/>
    </row>
    <row r="54" spans="1:4" ht="15">
      <c r="A54" s="308" t="s">
        <v>42</v>
      </c>
      <c r="B54" s="309"/>
      <c r="C54" s="309"/>
      <c r="D54" s="263">
        <f>SUM(D13:D53)/3</f>
        <v>0</v>
      </c>
    </row>
    <row r="55" spans="1:4" ht="15">
      <c r="A55" s="284" t="s">
        <v>43</v>
      </c>
      <c r="B55" s="285"/>
      <c r="C55" s="285"/>
      <c r="D55" s="286"/>
    </row>
    <row r="56" spans="1:4" ht="15">
      <c r="A56" s="289" t="s">
        <v>44</v>
      </c>
      <c r="B56" s="290"/>
      <c r="C56" s="290"/>
      <c r="D56" s="264"/>
    </row>
    <row r="57" spans="1:4" ht="15">
      <c r="A57" s="289" t="s">
        <v>45</v>
      </c>
      <c r="B57" s="290"/>
      <c r="C57" s="290"/>
      <c r="D57" s="264"/>
    </row>
    <row r="58" spans="1:4" ht="15">
      <c r="A58" s="289" t="s">
        <v>46</v>
      </c>
      <c r="B58" s="290"/>
      <c r="C58" s="290"/>
      <c r="D58" s="264"/>
    </row>
    <row r="59" spans="1:4" ht="15">
      <c r="A59" s="284" t="s">
        <v>47</v>
      </c>
      <c r="B59" s="285"/>
      <c r="C59" s="285"/>
      <c r="D59" s="286"/>
    </row>
    <row r="60" spans="1:4" ht="15">
      <c r="A60" s="310" t="s">
        <v>48</v>
      </c>
      <c r="B60" s="311"/>
      <c r="C60" s="311"/>
      <c r="D60" s="265">
        <f>ROUND(D80,1)</f>
        <v>0</v>
      </c>
    </row>
    <row r="61" spans="1:4" ht="15">
      <c r="A61" s="289" t="s">
        <v>49</v>
      </c>
      <c r="B61" s="290"/>
      <c r="C61" s="290"/>
      <c r="D61" s="244"/>
    </row>
    <row r="62" spans="1:4" ht="15">
      <c r="A62" s="289" t="s">
        <v>50</v>
      </c>
      <c r="B62" s="290"/>
      <c r="C62" s="290"/>
      <c r="D62" s="244"/>
    </row>
    <row r="63" spans="1:4" ht="15">
      <c r="A63" s="289" t="s">
        <v>51</v>
      </c>
      <c r="B63" s="290"/>
      <c r="C63" s="290"/>
      <c r="D63" s="244"/>
    </row>
    <row r="64" spans="1:4" ht="15">
      <c r="A64" s="284" t="s">
        <v>52</v>
      </c>
      <c r="B64" s="285"/>
      <c r="C64" s="285"/>
      <c r="D64" s="286"/>
    </row>
    <row r="65" spans="1:4" ht="15">
      <c r="A65" s="289" t="s">
        <v>53</v>
      </c>
      <c r="B65" s="290"/>
      <c r="C65" s="290"/>
      <c r="D65" s="244"/>
    </row>
    <row r="66" spans="1:4" ht="15">
      <c r="A66" s="289" t="s">
        <v>54</v>
      </c>
      <c r="B66" s="290"/>
      <c r="C66" s="290"/>
      <c r="D66" s="244"/>
    </row>
    <row r="67" spans="1:4" ht="15">
      <c r="A67" s="289" t="s">
        <v>55</v>
      </c>
      <c r="B67" s="290"/>
      <c r="C67" s="290"/>
      <c r="D67" s="244"/>
    </row>
    <row r="68" spans="1:4" ht="15">
      <c r="A68" s="289" t="s">
        <v>56</v>
      </c>
      <c r="B68" s="290"/>
      <c r="C68" s="290"/>
      <c r="D68" s="244"/>
    </row>
    <row r="69" spans="1:4" ht="15">
      <c r="A69" s="284" t="s">
        <v>57</v>
      </c>
      <c r="B69" s="285"/>
      <c r="C69" s="285"/>
      <c r="D69" s="286"/>
    </row>
    <row r="70" spans="1:4" ht="15">
      <c r="A70" s="289" t="s">
        <v>58</v>
      </c>
      <c r="B70" s="290"/>
      <c r="C70" s="290"/>
      <c r="D70" s="244"/>
    </row>
    <row r="71" spans="1:4" ht="15">
      <c r="A71" s="289" t="s">
        <v>59</v>
      </c>
      <c r="B71" s="290"/>
      <c r="C71" s="290"/>
      <c r="D71" s="244"/>
    </row>
    <row r="72" spans="1:4" ht="15">
      <c r="A72" s="289" t="s">
        <v>60</v>
      </c>
      <c r="B72" s="290"/>
      <c r="C72" s="290"/>
      <c r="D72" s="244"/>
    </row>
    <row r="73" spans="1:4" ht="15">
      <c r="A73" s="312" t="s">
        <v>61</v>
      </c>
      <c r="B73" s="313"/>
      <c r="C73" s="313"/>
      <c r="D73" s="244"/>
    </row>
    <row r="74" spans="1:4" ht="15">
      <c r="A74" s="130" t="str">
        <f>IF(C75&lt;5," Conclusion à refaire","Bien, vous n'avez pas à refaire la conclusion")</f>
        <v> Conclusion à refaire</v>
      </c>
      <c r="B74" s="227" t="str">
        <f>HYPERLINK("http://alain-fournier.entmip.fr/classes/lg-ts1/conclusion-a-refaire--7923.htm","Pour refaire la conclusion sur l'ENT, cliquez ici")</f>
        <v>Pour refaire la conclusion sur l'ENT, cliquez ici</v>
      </c>
      <c r="C74" s="228"/>
      <c r="D74" s="246"/>
    </row>
    <row r="75" spans="1:4" ht="15">
      <c r="A75" s="131"/>
      <c r="B75" s="12"/>
      <c r="C75" s="12">
        <f>SUM(D70:D73)</f>
        <v>0</v>
      </c>
      <c r="D75" s="247"/>
    </row>
    <row r="76" spans="1:4" ht="15">
      <c r="A76" s="291"/>
      <c r="B76" s="292"/>
      <c r="C76" s="292"/>
      <c r="D76" s="246"/>
    </row>
    <row r="77" spans="1:4" ht="15">
      <c r="A77" s="291"/>
      <c r="B77" s="292"/>
      <c r="C77" s="292"/>
      <c r="D77" s="246"/>
    </row>
    <row r="78" spans="1:4" ht="15">
      <c r="A78" s="308" t="s">
        <v>42</v>
      </c>
      <c r="B78" s="309"/>
      <c r="C78" s="309"/>
      <c r="D78" s="263">
        <f>SUM(D4:D8,D11,D55:D73,D76:D77)/4</f>
        <v>0</v>
      </c>
    </row>
    <row r="79" spans="1:4" ht="20.25">
      <c r="A79" s="314" t="s">
        <v>62</v>
      </c>
      <c r="B79" s="315"/>
      <c r="C79" s="315"/>
      <c r="D79" s="132">
        <f>ROUND(C80,0)</f>
        <v>0</v>
      </c>
    </row>
    <row r="80" spans="1:4" ht="15">
      <c r="A80" s="316" t="s">
        <v>63</v>
      </c>
      <c r="B80" s="317"/>
      <c r="C80" s="154">
        <f>SUM(D54,D78)</f>
        <v>0</v>
      </c>
      <c r="D80" s="266" t="str">
        <f>IF(D54&lt;5,"0",IF(D54&gt;=5,"2"))</f>
        <v>0</v>
      </c>
    </row>
    <row r="81" spans="1:4" ht="27">
      <c r="A81" s="298" t="str">
        <f>IF(D79&lt;8,"Un devoir décevant",IF(D79&lt;12,"Un devoir acceptable mais qui peut être amélioré",IF(D79&lt;14,"Un bon travail","Excellent devoir")))</f>
        <v>Un devoir décevant</v>
      </c>
      <c r="B81" s="299"/>
      <c r="C81" s="299"/>
      <c r="D81" s="133" t="str">
        <f>IF(D79&lt;8,"",IF(D79&lt;12,"",IF(D79&lt;14,"","")))</f>
        <v></v>
      </c>
    </row>
    <row r="82" spans="1:4" ht="15">
      <c r="A82" s="298" t="str">
        <f>IF(D10&lt;2,"La méthode de l'introduction n'est pas maîtrisée",IF(D10&lt;8,"L'introduction est incomplète","La méthode de l'introduction est maîtrisée"))</f>
        <v>La méthode de l'introduction n'est pas maîtrisée</v>
      </c>
      <c r="B82" s="299"/>
      <c r="C82" s="299"/>
      <c r="D82" s="134"/>
    </row>
    <row r="83" spans="1:4" ht="15">
      <c r="A83" s="298" t="str">
        <f>IF(D54&lt;5,"L'argumentation est insuffisante",IF(D54&gt;=5,"L'argumentation est satisfaisante"))</f>
        <v>L'argumentation est insuffisante</v>
      </c>
      <c r="B83" s="299"/>
      <c r="C83" s="299"/>
      <c r="D83" s="134"/>
    </row>
    <row r="84" spans="1:4" ht="15">
      <c r="A84" s="318" t="str">
        <f>IF(D75&lt;2,"La méthode de la conclusion n'est pas maîtrisée",IF(D75&lt;8,"La conclusion est incomplète","La méthode de la conclusion est maîtrisée"))</f>
        <v>La méthode de la conclusion n'est pas maîtrisée</v>
      </c>
      <c r="B84" s="319"/>
      <c r="C84" s="319"/>
      <c r="D84" s="267"/>
    </row>
    <row r="85" spans="1:4" ht="90.75">
      <c r="A85" s="320" t="s">
        <v>31</v>
      </c>
      <c r="B85" s="320"/>
      <c r="C85" s="320"/>
      <c r="D85" s="128" t="s">
        <v>32</v>
      </c>
    </row>
    <row r="86" spans="1:4" ht="15">
      <c r="A86" s="321" t="s">
        <v>33</v>
      </c>
      <c r="B86" s="321"/>
      <c r="C86" s="321"/>
      <c r="D86" s="321"/>
    </row>
    <row r="87" spans="1:4" ht="15">
      <c r="A87" s="321" t="s">
        <v>34</v>
      </c>
      <c r="B87" s="321"/>
      <c r="C87" s="321"/>
      <c r="D87" s="321"/>
    </row>
    <row r="88" spans="1:4" ht="15">
      <c r="A88" s="321" t="s">
        <v>35</v>
      </c>
      <c r="B88" s="321"/>
      <c r="C88" s="321"/>
      <c r="D88" s="321"/>
    </row>
    <row r="89" spans="1:4" ht="15">
      <c r="A89" s="288" t="s">
        <v>36</v>
      </c>
      <c r="B89" s="288"/>
      <c r="C89" s="288"/>
      <c r="D89" s="151"/>
    </row>
    <row r="90" spans="1:4" ht="15">
      <c r="A90" s="290" t="s">
        <v>37</v>
      </c>
      <c r="B90" s="290"/>
      <c r="C90" s="290"/>
      <c r="D90" s="151"/>
    </row>
    <row r="91" spans="1:4" ht="15">
      <c r="A91" s="290" t="s">
        <v>38</v>
      </c>
      <c r="B91" s="290"/>
      <c r="C91" s="290"/>
      <c r="D91" s="225"/>
    </row>
    <row r="92" spans="1:4" ht="15">
      <c r="A92" s="322"/>
      <c r="B92" s="322"/>
      <c r="C92" s="322"/>
      <c r="D92" s="240"/>
    </row>
    <row r="93" spans="1:4" ht="15">
      <c r="A93" s="31" t="str">
        <f>IF(C94&lt;5," Introduction à refaire","Bien, vous n'avez pas à refaire l'introduction")</f>
        <v> Introduction à refaire</v>
      </c>
      <c r="B93" s="241" t="str">
        <f>HYPERLINK("http://alain-fournier.entmip.fr/classes/lg-ts1/introduction-7922.htm","Pour refaire l'introduction sur l'ENT, cliquez ici")</f>
        <v>Pour refaire l'introduction sur l'ENT, cliquez ici</v>
      </c>
      <c r="C93" s="242"/>
      <c r="D93" s="240"/>
    </row>
    <row r="94" spans="1:4" ht="15">
      <c r="A94" s="32" t="s">
        <v>39</v>
      </c>
      <c r="B94" s="33"/>
      <c r="C94" s="33">
        <f>SUM(D89:D92)</f>
        <v>0</v>
      </c>
      <c r="D94" s="243">
        <f>SUM(D89:D92)</f>
        <v>0</v>
      </c>
    </row>
    <row r="95" spans="1:4" ht="15">
      <c r="A95" s="290" t="s">
        <v>40</v>
      </c>
      <c r="B95" s="290"/>
      <c r="C95" s="290"/>
      <c r="D95" s="151"/>
    </row>
    <row r="96" spans="1:4" ht="15">
      <c r="A96" s="323" t="s">
        <v>41</v>
      </c>
      <c r="B96" s="323"/>
      <c r="C96" s="323"/>
      <c r="D96" s="323"/>
    </row>
    <row r="97" spans="1:4" ht="15">
      <c r="A97" s="297"/>
      <c r="B97" s="297"/>
      <c r="C97" s="188"/>
      <c r="D97" s="230"/>
    </row>
    <row r="98" spans="1:4" ht="15">
      <c r="A98" s="299"/>
      <c r="B98" s="299"/>
      <c r="C98" s="188"/>
      <c r="D98" s="230"/>
    </row>
    <row r="99" spans="1:4" ht="15">
      <c r="A99" s="233"/>
      <c r="B99" s="234"/>
      <c r="C99" s="188"/>
      <c r="D99" s="230"/>
    </row>
    <row r="100" spans="1:4" ht="15">
      <c r="A100" s="233"/>
      <c r="B100" s="234"/>
      <c r="C100" s="188"/>
      <c r="D100" s="230"/>
    </row>
    <row r="101" spans="1:4" ht="15">
      <c r="A101" s="233"/>
      <c r="B101" s="234"/>
      <c r="C101" s="188"/>
      <c r="D101" s="230"/>
    </row>
    <row r="102" spans="1:4" ht="15">
      <c r="A102" s="233"/>
      <c r="B102" s="234"/>
      <c r="C102" s="188"/>
      <c r="D102" s="230"/>
    </row>
    <row r="103" spans="1:4" ht="15">
      <c r="A103" s="233"/>
      <c r="B103" s="234"/>
      <c r="C103" s="188"/>
      <c r="D103" s="230"/>
    </row>
    <row r="104" spans="1:4" ht="15">
      <c r="A104" s="233"/>
      <c r="B104" s="234"/>
      <c r="C104" s="188"/>
      <c r="D104" s="230"/>
    </row>
    <row r="105" spans="1:4" ht="15">
      <c r="A105" s="233"/>
      <c r="B105" s="234"/>
      <c r="C105" s="188"/>
      <c r="D105" s="230"/>
    </row>
    <row r="106" spans="1:4" ht="15">
      <c r="A106" s="233"/>
      <c r="B106" s="234"/>
      <c r="C106" s="188"/>
      <c r="D106" s="230"/>
    </row>
    <row r="107" spans="1:4" ht="15">
      <c r="A107" s="233"/>
      <c r="B107" s="234"/>
      <c r="C107" s="188"/>
      <c r="D107" s="230"/>
    </row>
    <row r="108" spans="1:4" ht="15">
      <c r="A108" s="233"/>
      <c r="B108" s="234"/>
      <c r="C108" s="188"/>
      <c r="D108" s="230"/>
    </row>
    <row r="109" spans="1:4" ht="15">
      <c r="A109" s="233"/>
      <c r="B109" s="234"/>
      <c r="C109" s="188"/>
      <c r="D109" s="230"/>
    </row>
    <row r="110" spans="1:4" ht="15">
      <c r="A110" s="233"/>
      <c r="B110" s="234"/>
      <c r="C110" s="188"/>
      <c r="D110" s="230"/>
    </row>
    <row r="111" spans="1:4" ht="15">
      <c r="A111" s="233"/>
      <c r="B111" s="234"/>
      <c r="C111" s="188"/>
      <c r="D111" s="230"/>
    </row>
    <row r="112" spans="1:4" ht="15">
      <c r="A112" s="233"/>
      <c r="B112" s="234"/>
      <c r="C112" s="188"/>
      <c r="D112" s="230"/>
    </row>
    <row r="113" spans="1:4" ht="15">
      <c r="A113" s="233"/>
      <c r="B113" s="234"/>
      <c r="C113" s="188"/>
      <c r="D113" s="230"/>
    </row>
    <row r="114" spans="1:4" ht="15">
      <c r="A114" s="233"/>
      <c r="B114" s="234"/>
      <c r="C114" s="188"/>
      <c r="D114" s="230"/>
    </row>
    <row r="115" spans="1:4" ht="15">
      <c r="A115" s="307"/>
      <c r="B115" s="307"/>
      <c r="C115" s="188"/>
      <c r="D115" s="230"/>
    </row>
    <row r="116" spans="1:4" ht="15">
      <c r="A116" s="299"/>
      <c r="B116" s="299"/>
      <c r="C116" s="188"/>
      <c r="D116" s="230"/>
    </row>
    <row r="117" spans="1:4" ht="15">
      <c r="A117" s="299"/>
      <c r="B117" s="299"/>
      <c r="C117" s="188"/>
      <c r="D117" s="230"/>
    </row>
    <row r="118" spans="1:4" ht="15">
      <c r="A118" s="299"/>
      <c r="B118" s="299"/>
      <c r="C118" s="188"/>
      <c r="D118" s="230"/>
    </row>
    <row r="119" spans="1:4" ht="15">
      <c r="A119" s="297"/>
      <c r="B119" s="297"/>
      <c r="C119" s="188"/>
      <c r="D119" s="230"/>
    </row>
    <row r="120" spans="1:4" ht="15">
      <c r="A120" s="299"/>
      <c r="B120" s="299"/>
      <c r="C120" s="188"/>
      <c r="D120" s="230"/>
    </row>
    <row r="121" spans="1:4" ht="15">
      <c r="A121" s="299"/>
      <c r="B121" s="299"/>
      <c r="C121" s="188"/>
      <c r="D121" s="230"/>
    </row>
    <row r="122" spans="1:4" ht="15">
      <c r="A122" s="299"/>
      <c r="B122" s="299"/>
      <c r="C122" s="188"/>
      <c r="D122" s="230"/>
    </row>
    <row r="123" spans="1:4" ht="15">
      <c r="A123" s="299"/>
      <c r="B123" s="299"/>
      <c r="C123" s="188"/>
      <c r="D123" s="230"/>
    </row>
    <row r="124" spans="1:4" ht="15">
      <c r="A124" s="299"/>
      <c r="B124" s="299"/>
      <c r="C124" s="188"/>
      <c r="D124" s="230"/>
    </row>
    <row r="125" spans="1:4" ht="15">
      <c r="A125" s="297"/>
      <c r="B125" s="297"/>
      <c r="C125" s="188"/>
      <c r="D125" s="230"/>
    </row>
    <row r="126" spans="1:4" ht="15">
      <c r="A126" s="299"/>
      <c r="B126" s="299"/>
      <c r="C126" s="188"/>
      <c r="D126" s="230"/>
    </row>
    <row r="127" spans="1:4" ht="15">
      <c r="A127" s="299"/>
      <c r="B127" s="299"/>
      <c r="C127" s="188"/>
      <c r="D127" s="230"/>
    </row>
    <row r="128" spans="1:4" ht="15">
      <c r="A128" s="299"/>
      <c r="B128" s="299"/>
      <c r="C128" s="188"/>
      <c r="D128" s="230"/>
    </row>
    <row r="129" spans="1:4" ht="15">
      <c r="A129" s="299"/>
      <c r="B129" s="299"/>
      <c r="C129" s="188"/>
      <c r="D129" s="230"/>
    </row>
    <row r="130" spans="1:4" ht="15">
      <c r="A130" s="299"/>
      <c r="B130" s="299"/>
      <c r="C130" s="188"/>
      <c r="D130" s="230"/>
    </row>
    <row r="131" spans="1:4" ht="15">
      <c r="A131" s="299"/>
      <c r="B131" s="299"/>
      <c r="C131" s="188"/>
      <c r="D131" s="230"/>
    </row>
    <row r="132" spans="1:4" ht="15">
      <c r="A132" s="299"/>
      <c r="B132" s="299"/>
      <c r="C132" s="188"/>
      <c r="D132" s="230"/>
    </row>
    <row r="133" spans="1:4" ht="15">
      <c r="A133" s="307"/>
      <c r="B133" s="307"/>
      <c r="C133" s="188"/>
      <c r="D133" s="230"/>
    </row>
    <row r="134" spans="1:4" ht="15">
      <c r="A134" s="307"/>
      <c r="B134" s="307"/>
      <c r="C134" s="188"/>
      <c r="D134" s="230"/>
    </row>
    <row r="135" spans="1:4" ht="15">
      <c r="A135" s="307"/>
      <c r="B135" s="307"/>
      <c r="C135" s="188"/>
      <c r="D135" s="230"/>
    </row>
    <row r="136" spans="1:4" ht="15">
      <c r="A136" s="235"/>
      <c r="B136" s="236"/>
      <c r="C136" s="188"/>
      <c r="D136" s="230"/>
    </row>
    <row r="137" spans="1:4" ht="15">
      <c r="A137" s="299"/>
      <c r="B137" s="299"/>
      <c r="C137" s="188"/>
      <c r="D137" s="230"/>
    </row>
    <row r="138" spans="1:4" ht="15">
      <c r="A138" s="309" t="s">
        <v>42</v>
      </c>
      <c r="B138" s="309"/>
      <c r="C138" s="309"/>
      <c r="D138" s="237">
        <f>SUM(D97:D137)/2</f>
        <v>0</v>
      </c>
    </row>
    <row r="139" spans="1:4" ht="15">
      <c r="A139" s="321" t="s">
        <v>43</v>
      </c>
      <c r="B139" s="321"/>
      <c r="C139" s="321"/>
      <c r="D139" s="321"/>
    </row>
    <row r="140" spans="1:4" ht="15">
      <c r="A140" s="290" t="s">
        <v>44</v>
      </c>
      <c r="B140" s="290"/>
      <c r="C140" s="290"/>
      <c r="D140" s="155"/>
    </row>
    <row r="141" spans="1:4" ht="15">
      <c r="A141" s="290" t="s">
        <v>45</v>
      </c>
      <c r="B141" s="290"/>
      <c r="C141" s="290"/>
      <c r="D141" s="155"/>
    </row>
    <row r="142" spans="1:4" ht="15">
      <c r="A142" s="290" t="s">
        <v>46</v>
      </c>
      <c r="B142" s="290"/>
      <c r="C142" s="290"/>
      <c r="D142" s="155"/>
    </row>
    <row r="143" spans="1:4" ht="15">
      <c r="A143" s="321" t="s">
        <v>47</v>
      </c>
      <c r="B143" s="321"/>
      <c r="C143" s="321"/>
      <c r="D143" s="321"/>
    </row>
    <row r="144" spans="1:4" ht="15">
      <c r="A144" s="311" t="s">
        <v>48</v>
      </c>
      <c r="B144" s="311"/>
      <c r="C144" s="311"/>
      <c r="D144" s="238">
        <f>ROUND(D164,1)</f>
        <v>0</v>
      </c>
    </row>
    <row r="145" spans="1:4" ht="15">
      <c r="A145" s="290" t="s">
        <v>49</v>
      </c>
      <c r="B145" s="290"/>
      <c r="C145" s="290"/>
      <c r="D145" s="151"/>
    </row>
    <row r="146" spans="1:4" ht="15">
      <c r="A146" s="290" t="s">
        <v>50</v>
      </c>
      <c r="B146" s="290"/>
      <c r="C146" s="290"/>
      <c r="D146" s="151"/>
    </row>
    <row r="147" spans="1:4" ht="15">
      <c r="A147" s="290" t="s">
        <v>51</v>
      </c>
      <c r="B147" s="290"/>
      <c r="C147" s="290"/>
      <c r="D147" s="151"/>
    </row>
    <row r="148" spans="1:4" ht="15">
      <c r="A148" s="321" t="s">
        <v>52</v>
      </c>
      <c r="B148" s="321"/>
      <c r="C148" s="321"/>
      <c r="D148" s="321"/>
    </row>
    <row r="149" spans="1:4" ht="15">
      <c r="A149" s="290" t="s">
        <v>53</v>
      </c>
      <c r="B149" s="290"/>
      <c r="C149" s="290"/>
      <c r="D149" s="151"/>
    </row>
    <row r="150" spans="1:4" ht="15">
      <c r="A150" s="290" t="s">
        <v>54</v>
      </c>
      <c r="B150" s="290"/>
      <c r="C150" s="290"/>
      <c r="D150" s="151"/>
    </row>
    <row r="151" spans="1:4" ht="15">
      <c r="A151" s="290" t="s">
        <v>55</v>
      </c>
      <c r="B151" s="290"/>
      <c r="C151" s="290"/>
      <c r="D151" s="151"/>
    </row>
    <row r="152" spans="1:4" ht="15">
      <c r="A152" s="290" t="s">
        <v>56</v>
      </c>
      <c r="B152" s="290"/>
      <c r="C152" s="290"/>
      <c r="D152" s="151"/>
    </row>
    <row r="153" spans="1:4" ht="15">
      <c r="A153" s="321" t="s">
        <v>57</v>
      </c>
      <c r="B153" s="321"/>
      <c r="C153" s="321"/>
      <c r="D153" s="321"/>
    </row>
    <row r="154" spans="1:4" ht="15">
      <c r="A154" s="290" t="s">
        <v>58</v>
      </c>
      <c r="B154" s="290"/>
      <c r="C154" s="290"/>
      <c r="D154" s="151"/>
    </row>
    <row r="155" spans="1:4" ht="15">
      <c r="A155" s="290" t="s">
        <v>59</v>
      </c>
      <c r="B155" s="290"/>
      <c r="C155" s="290"/>
      <c r="D155" s="151"/>
    </row>
    <row r="156" spans="1:4" ht="15">
      <c r="A156" s="290" t="s">
        <v>60</v>
      </c>
      <c r="B156" s="290"/>
      <c r="C156" s="290"/>
      <c r="D156" s="151"/>
    </row>
    <row r="157" spans="1:4" ht="15">
      <c r="A157" s="313" t="s">
        <v>61</v>
      </c>
      <c r="B157" s="313"/>
      <c r="C157" s="313"/>
      <c r="D157" s="151"/>
    </row>
    <row r="158" spans="1:4" ht="15">
      <c r="A158" s="31" t="str">
        <f>IF(C159&lt;5," Conclusion à refaire","Bien, vous n'avez pas à refaire la conclusion")</f>
        <v> Conclusion à refaire</v>
      </c>
      <c r="B158" s="241" t="str">
        <f>HYPERLINK("http://alain-fournier.entmip.fr/classes/lg-ts1/conclusion-a-refaire--7923.htm","Pour refaire la conclusion sur l'ENT, cliquez ici")</f>
        <v>Pour refaire la conclusion sur l'ENT, cliquez ici</v>
      </c>
      <c r="C158" s="242"/>
      <c r="D158" s="240"/>
    </row>
    <row r="159" spans="1:4" ht="15">
      <c r="A159" s="32"/>
      <c r="B159" s="33"/>
      <c r="C159" s="33">
        <f>SUM(D154:D157)</f>
        <v>0</v>
      </c>
      <c r="D159" s="243"/>
    </row>
    <row r="160" spans="1:4" ht="15">
      <c r="A160" s="322"/>
      <c r="B160" s="322"/>
      <c r="C160" s="322"/>
      <c r="D160" s="240"/>
    </row>
    <row r="161" spans="1:4" ht="15">
      <c r="A161" s="322"/>
      <c r="B161" s="322"/>
      <c r="C161" s="322"/>
      <c r="D161" s="240"/>
    </row>
    <row r="162" spans="1:4" ht="15">
      <c r="A162" s="309" t="s">
        <v>42</v>
      </c>
      <c r="B162" s="309"/>
      <c r="C162" s="309"/>
      <c r="D162" s="237">
        <f>SUM(D88:D92,D95,D139:D157,D160:D161)/4</f>
        <v>0</v>
      </c>
    </row>
    <row r="163" spans="1:4" ht="20.25">
      <c r="A163" s="315" t="s">
        <v>62</v>
      </c>
      <c r="B163" s="315"/>
      <c r="C163" s="315"/>
      <c r="D163" s="23">
        <f>ROUND(C164,0)</f>
        <v>0</v>
      </c>
    </row>
    <row r="164" spans="1:4" ht="15">
      <c r="A164" s="317" t="s">
        <v>63</v>
      </c>
      <c r="B164" s="317"/>
      <c r="C164" s="154">
        <f>SUM(D138,D162)</f>
        <v>0</v>
      </c>
      <c r="D164" s="239" t="str">
        <f>IF(D138&lt;5,"0",IF(D138&gt;=5,"2"))</f>
        <v>0</v>
      </c>
    </row>
    <row r="165" spans="1:4" ht="27">
      <c r="A165" s="299" t="str">
        <f>IF(D163&lt;8,"Un devoir décevant",IF(D163&lt;12,"Un devoir acceptable mais qui peut être amélioré",IF(D163&lt;14,"Un bon travail","Excellent devoir")))</f>
        <v>Un devoir décevant</v>
      </c>
      <c r="B165" s="299"/>
      <c r="C165" s="299"/>
      <c r="D165" s="26" t="str">
        <f>IF(D163&lt;8,"",IF(D163&lt;12,"",IF(D163&lt;14,"","")))</f>
        <v></v>
      </c>
    </row>
    <row r="166" spans="1:4" ht="15">
      <c r="A166" s="299" t="str">
        <f>IF(D94&lt;2,"La méthode de l'introduction n'est pas maîtrisée",IF(D94&lt;8,"L'introduction est incomplète","La méthode de l'introduction est maîtrisée"))</f>
        <v>La méthode de l'introduction n'est pas maîtrisée</v>
      </c>
      <c r="B166" s="299"/>
      <c r="C166" s="299"/>
      <c r="D166" s="27"/>
    </row>
    <row r="167" spans="1:4" ht="15">
      <c r="A167" s="299" t="str">
        <f>IF(D138&lt;5,"L'argumentation est insuffisante",IF(D138&gt;=5,"L'argumentation est satisfaisante"))</f>
        <v>L'argumentation est insuffisante</v>
      </c>
      <c r="B167" s="299"/>
      <c r="C167" s="299"/>
      <c r="D167" s="27"/>
    </row>
    <row r="168" spans="1:4" ht="15">
      <c r="A168" s="324" t="str">
        <f>IF(D159&lt;2,"La méthode de la conclusion n'est pas maîtrisée",IF(D159&lt;8,"La conclusion est incomplète","La méthode de la conclusion est maîtrisée"))</f>
        <v>La méthode de la conclusion n'est pas maîtrisée</v>
      </c>
      <c r="B168" s="324"/>
      <c r="C168" s="324"/>
      <c r="D168" s="157"/>
    </row>
    <row r="169" spans="1:4" ht="90.75">
      <c r="A169" s="325" t="s">
        <v>31</v>
      </c>
      <c r="B169" s="325"/>
      <c r="C169" s="325"/>
      <c r="D169" s="4" t="s">
        <v>32</v>
      </c>
    </row>
    <row r="170" spans="1:4" ht="15">
      <c r="A170" s="285" t="s">
        <v>33</v>
      </c>
      <c r="B170" s="285"/>
      <c r="C170" s="285"/>
      <c r="D170" s="285"/>
    </row>
    <row r="171" spans="1:4" ht="15">
      <c r="A171" s="285" t="s">
        <v>34</v>
      </c>
      <c r="B171" s="285"/>
      <c r="C171" s="285"/>
      <c r="D171" s="285"/>
    </row>
    <row r="172" spans="1:4" ht="15">
      <c r="A172" s="285" t="s">
        <v>35</v>
      </c>
      <c r="B172" s="285"/>
      <c r="C172" s="285"/>
      <c r="D172" s="285"/>
    </row>
    <row r="173" spans="1:4" ht="15">
      <c r="A173" s="288" t="s">
        <v>36</v>
      </c>
      <c r="B173" s="288"/>
      <c r="C173" s="288"/>
      <c r="D173" s="151"/>
    </row>
    <row r="174" spans="1:4" ht="15">
      <c r="A174" s="290" t="s">
        <v>37</v>
      </c>
      <c r="B174" s="290"/>
      <c r="C174" s="290"/>
      <c r="D174" s="151"/>
    </row>
    <row r="175" spans="1:4" ht="15">
      <c r="A175" s="290" t="s">
        <v>38</v>
      </c>
      <c r="B175" s="290"/>
      <c r="C175" s="290"/>
      <c r="D175" s="225"/>
    </row>
    <row r="176" spans="1:4" ht="15">
      <c r="A176" s="292"/>
      <c r="B176" s="292"/>
      <c r="C176" s="292"/>
      <c r="D176" s="226"/>
    </row>
    <row r="177" spans="1:4" ht="15">
      <c r="A177" s="8" t="str">
        <f>IF(C178&lt;5," Introduction à refaire","Bien, vous n'avez pas à refaire l'introduction")</f>
        <v> Introduction à refaire</v>
      </c>
      <c r="B177" s="227" t="str">
        <f>HYPERLINK("http://alain-fournier.entmip.fr/classes/lg-ts1/introduction-7922.htm","Pour refaire l'introduction sur l'ENT, cliquez ici")</f>
        <v>Pour refaire l'introduction sur l'ENT, cliquez ici</v>
      </c>
      <c r="C177" s="228"/>
      <c r="D177" s="226"/>
    </row>
    <row r="178" spans="1:4" ht="15">
      <c r="A178" s="11" t="s">
        <v>39</v>
      </c>
      <c r="B178" s="12"/>
      <c r="C178" s="12">
        <f>SUM(D173:D176)</f>
        <v>0</v>
      </c>
      <c r="D178" s="229">
        <f>SUM(D173:D176)</f>
        <v>0</v>
      </c>
    </row>
    <row r="179" spans="1:4" ht="15">
      <c r="A179" s="290" t="s">
        <v>40</v>
      </c>
      <c r="B179" s="290"/>
      <c r="C179" s="290"/>
      <c r="D179" s="151"/>
    </row>
    <row r="180" spans="1:4" ht="15">
      <c r="A180" s="294" t="s">
        <v>41</v>
      </c>
      <c r="B180" s="294"/>
      <c r="C180" s="294"/>
      <c r="D180" s="294"/>
    </row>
    <row r="181" spans="1:4" ht="15">
      <c r="A181" s="297"/>
      <c r="B181" s="297"/>
      <c r="C181" s="188"/>
      <c r="D181" s="230"/>
    </row>
    <row r="182" spans="1:4" ht="15">
      <c r="A182" s="299"/>
      <c r="B182" s="299"/>
      <c r="C182" s="188"/>
      <c r="D182" s="230"/>
    </row>
    <row r="183" spans="1:4" ht="15">
      <c r="A183" s="233"/>
      <c r="B183" s="234"/>
      <c r="C183" s="188"/>
      <c r="D183" s="230"/>
    </row>
    <row r="184" spans="1:4" ht="15">
      <c r="A184" s="233"/>
      <c r="B184" s="234"/>
      <c r="C184" s="188"/>
      <c r="D184" s="230"/>
    </row>
    <row r="185" spans="1:4" ht="15">
      <c r="A185" s="233"/>
      <c r="B185" s="234"/>
      <c r="C185" s="188"/>
      <c r="D185" s="230"/>
    </row>
    <row r="186" spans="1:4" ht="15">
      <c r="A186" s="233"/>
      <c r="B186" s="234"/>
      <c r="C186" s="188"/>
      <c r="D186" s="230"/>
    </row>
    <row r="187" spans="1:4" ht="15">
      <c r="A187" s="233"/>
      <c r="B187" s="234"/>
      <c r="C187" s="188"/>
      <c r="D187" s="230"/>
    </row>
    <row r="188" spans="1:4" ht="15">
      <c r="A188" s="233"/>
      <c r="B188" s="234"/>
      <c r="C188" s="188"/>
      <c r="D188" s="230"/>
    </row>
    <row r="189" spans="1:4" ht="15">
      <c r="A189" s="233"/>
      <c r="B189" s="234"/>
      <c r="C189" s="188"/>
      <c r="D189" s="230"/>
    </row>
    <row r="190" spans="1:4" ht="15">
      <c r="A190" s="233"/>
      <c r="B190" s="234"/>
      <c r="C190" s="188"/>
      <c r="D190" s="230"/>
    </row>
    <row r="191" spans="1:4" ht="15">
      <c r="A191" s="233"/>
      <c r="B191" s="234"/>
      <c r="C191" s="188"/>
      <c r="D191" s="230"/>
    </row>
    <row r="192" spans="1:4" ht="15">
      <c r="A192" s="233"/>
      <c r="B192" s="234"/>
      <c r="C192" s="188"/>
      <c r="D192" s="230"/>
    </row>
    <row r="193" spans="1:4" ht="15">
      <c r="A193" s="233"/>
      <c r="B193" s="234"/>
      <c r="C193" s="188"/>
      <c r="D193" s="230"/>
    </row>
    <row r="194" spans="1:4" ht="15">
      <c r="A194" s="233"/>
      <c r="B194" s="234"/>
      <c r="C194" s="188"/>
      <c r="D194" s="230"/>
    </row>
    <row r="195" spans="1:4" ht="15">
      <c r="A195" s="233"/>
      <c r="B195" s="234"/>
      <c r="C195" s="188"/>
      <c r="D195" s="230"/>
    </row>
    <row r="196" spans="1:4" ht="15">
      <c r="A196" s="233"/>
      <c r="B196" s="234"/>
      <c r="C196" s="188"/>
      <c r="D196" s="230"/>
    </row>
    <row r="197" spans="1:4" ht="15">
      <c r="A197" s="233"/>
      <c r="B197" s="234"/>
      <c r="C197" s="188"/>
      <c r="D197" s="230"/>
    </row>
    <row r="198" spans="1:4" ht="15">
      <c r="A198" s="233"/>
      <c r="B198" s="234"/>
      <c r="C198" s="188"/>
      <c r="D198" s="230"/>
    </row>
    <row r="199" spans="1:4" ht="15">
      <c r="A199" s="307"/>
      <c r="B199" s="307"/>
      <c r="C199" s="188"/>
      <c r="D199" s="230"/>
    </row>
    <row r="200" spans="1:4" ht="15">
      <c r="A200" s="299"/>
      <c r="B200" s="299"/>
      <c r="C200" s="188"/>
      <c r="D200" s="230"/>
    </row>
    <row r="201" spans="1:4" ht="15">
      <c r="A201" s="299"/>
      <c r="B201" s="299"/>
      <c r="C201" s="188"/>
      <c r="D201" s="230"/>
    </row>
    <row r="202" spans="1:4" ht="15">
      <c r="A202" s="299"/>
      <c r="B202" s="299"/>
      <c r="C202" s="188"/>
      <c r="D202" s="230"/>
    </row>
    <row r="203" spans="1:4" ht="15">
      <c r="A203" s="297"/>
      <c r="B203" s="297"/>
      <c r="C203" s="188"/>
      <c r="D203" s="230"/>
    </row>
    <row r="204" spans="1:4" ht="15">
      <c r="A204" s="299"/>
      <c r="B204" s="299"/>
      <c r="C204" s="188"/>
      <c r="D204" s="230"/>
    </row>
    <row r="205" spans="1:4" ht="15">
      <c r="A205" s="299"/>
      <c r="B205" s="299"/>
      <c r="C205" s="188"/>
      <c r="D205" s="230"/>
    </row>
    <row r="206" spans="1:4" ht="15">
      <c r="A206" s="299"/>
      <c r="B206" s="299"/>
      <c r="C206" s="188"/>
      <c r="D206" s="230"/>
    </row>
    <row r="207" spans="1:4" ht="15">
      <c r="A207" s="299"/>
      <c r="B207" s="299"/>
      <c r="C207" s="188"/>
      <c r="D207" s="230"/>
    </row>
    <row r="208" spans="1:4" ht="15">
      <c r="A208" s="299"/>
      <c r="B208" s="299"/>
      <c r="C208" s="188"/>
      <c r="D208" s="230"/>
    </row>
    <row r="209" spans="1:4" ht="15">
      <c r="A209" s="297"/>
      <c r="B209" s="297"/>
      <c r="C209" s="188"/>
      <c r="D209" s="230"/>
    </row>
    <row r="210" spans="1:4" ht="15">
      <c r="A210" s="299"/>
      <c r="B210" s="299"/>
      <c r="C210" s="188"/>
      <c r="D210" s="230"/>
    </row>
    <row r="211" spans="1:4" ht="15">
      <c r="A211" s="299"/>
      <c r="B211" s="299"/>
      <c r="C211" s="188"/>
      <c r="D211" s="230"/>
    </row>
    <row r="212" spans="1:4" ht="15">
      <c r="A212" s="299"/>
      <c r="B212" s="299"/>
      <c r="C212" s="188"/>
      <c r="D212" s="230"/>
    </row>
    <row r="213" spans="1:4" ht="15">
      <c r="A213" s="299"/>
      <c r="B213" s="299"/>
      <c r="C213" s="188"/>
      <c r="D213" s="230"/>
    </row>
    <row r="214" spans="1:4" ht="15">
      <c r="A214" s="299"/>
      <c r="B214" s="299"/>
      <c r="C214" s="188"/>
      <c r="D214" s="230"/>
    </row>
    <row r="215" spans="1:4" ht="15">
      <c r="A215" s="299"/>
      <c r="B215" s="299"/>
      <c r="C215" s="188"/>
      <c r="D215" s="230"/>
    </row>
    <row r="216" spans="1:4" ht="15">
      <c r="A216" s="299"/>
      <c r="B216" s="299"/>
      <c r="C216" s="188"/>
      <c r="D216" s="230"/>
    </row>
    <row r="217" spans="1:4" ht="15">
      <c r="A217" s="307"/>
      <c r="B217" s="307"/>
      <c r="C217" s="188"/>
      <c r="D217" s="230"/>
    </row>
    <row r="218" spans="1:4" ht="15">
      <c r="A218" s="307"/>
      <c r="B218" s="307"/>
      <c r="C218" s="188"/>
      <c r="D218" s="230"/>
    </row>
    <row r="219" spans="1:4" ht="15">
      <c r="A219" s="307"/>
      <c r="B219" s="307"/>
      <c r="C219" s="188"/>
      <c r="D219" s="230"/>
    </row>
    <row r="220" spans="1:4" ht="15">
      <c r="A220" s="235"/>
      <c r="B220" s="236"/>
      <c r="C220" s="188"/>
      <c r="D220" s="230"/>
    </row>
    <row r="221" spans="1:4" ht="15">
      <c r="A221" s="299"/>
      <c r="B221" s="299"/>
      <c r="C221" s="188"/>
      <c r="D221" s="230"/>
    </row>
    <row r="222" spans="1:4" ht="15">
      <c r="A222" s="309" t="s">
        <v>42</v>
      </c>
      <c r="B222" s="309"/>
      <c r="C222" s="309"/>
      <c r="D222" s="237">
        <f>SUM(D181:D221)/2</f>
        <v>0</v>
      </c>
    </row>
    <row r="223" spans="1:4" ht="15">
      <c r="A223" s="285" t="s">
        <v>43</v>
      </c>
      <c r="B223" s="285"/>
      <c r="C223" s="285"/>
      <c r="D223" s="285"/>
    </row>
    <row r="224" spans="1:4" ht="15">
      <c r="A224" s="290" t="s">
        <v>44</v>
      </c>
      <c r="B224" s="290"/>
      <c r="C224" s="290"/>
      <c r="D224" s="155"/>
    </row>
    <row r="225" spans="1:4" ht="15">
      <c r="A225" s="290" t="s">
        <v>45</v>
      </c>
      <c r="B225" s="290"/>
      <c r="C225" s="290"/>
      <c r="D225" s="155"/>
    </row>
    <row r="226" spans="1:4" ht="15">
      <c r="A226" s="290" t="s">
        <v>46</v>
      </c>
      <c r="B226" s="290"/>
      <c r="C226" s="290"/>
      <c r="D226" s="155"/>
    </row>
    <row r="227" spans="1:4" ht="15">
      <c r="A227" s="285" t="s">
        <v>47</v>
      </c>
      <c r="B227" s="285"/>
      <c r="C227" s="285"/>
      <c r="D227" s="285"/>
    </row>
    <row r="228" spans="1:4" ht="15">
      <c r="A228" s="311" t="s">
        <v>48</v>
      </c>
      <c r="B228" s="311"/>
      <c r="C228" s="311"/>
      <c r="D228" s="238">
        <f>ROUND(D248,1)</f>
        <v>0</v>
      </c>
    </row>
    <row r="229" spans="1:4" ht="15">
      <c r="A229" s="290" t="s">
        <v>49</v>
      </c>
      <c r="B229" s="290"/>
      <c r="C229" s="290"/>
      <c r="D229" s="151"/>
    </row>
    <row r="230" spans="1:4" ht="15">
      <c r="A230" s="290" t="s">
        <v>50</v>
      </c>
      <c r="B230" s="290"/>
      <c r="C230" s="290"/>
      <c r="D230" s="151"/>
    </row>
    <row r="231" spans="1:4" ht="15">
      <c r="A231" s="290" t="s">
        <v>51</v>
      </c>
      <c r="B231" s="290"/>
      <c r="C231" s="290"/>
      <c r="D231" s="151"/>
    </row>
    <row r="232" spans="1:4" ht="15">
      <c r="A232" s="285" t="s">
        <v>52</v>
      </c>
      <c r="B232" s="285"/>
      <c r="C232" s="285"/>
      <c r="D232" s="285"/>
    </row>
    <row r="233" spans="1:4" ht="15">
      <c r="A233" s="290" t="s">
        <v>53</v>
      </c>
      <c r="B233" s="290"/>
      <c r="C233" s="290"/>
      <c r="D233" s="151"/>
    </row>
    <row r="234" spans="1:4" ht="15">
      <c r="A234" s="290" t="s">
        <v>54</v>
      </c>
      <c r="B234" s="290"/>
      <c r="C234" s="290"/>
      <c r="D234" s="151"/>
    </row>
    <row r="235" spans="1:4" ht="15">
      <c r="A235" s="290" t="s">
        <v>55</v>
      </c>
      <c r="B235" s="290"/>
      <c r="C235" s="290"/>
      <c r="D235" s="151"/>
    </row>
    <row r="236" spans="1:4" ht="15">
      <c r="A236" s="290" t="s">
        <v>56</v>
      </c>
      <c r="B236" s="290"/>
      <c r="C236" s="290"/>
      <c r="D236" s="151"/>
    </row>
    <row r="237" spans="1:4" ht="15">
      <c r="A237" s="285" t="s">
        <v>57</v>
      </c>
      <c r="B237" s="285"/>
      <c r="C237" s="285"/>
      <c r="D237" s="285"/>
    </row>
    <row r="238" spans="1:4" ht="15">
      <c r="A238" s="290" t="s">
        <v>58</v>
      </c>
      <c r="B238" s="290"/>
      <c r="C238" s="290"/>
      <c r="D238" s="151"/>
    </row>
    <row r="239" spans="1:4" ht="15">
      <c r="A239" s="290" t="s">
        <v>59</v>
      </c>
      <c r="B239" s="290"/>
      <c r="C239" s="290"/>
      <c r="D239" s="151"/>
    </row>
    <row r="240" spans="1:4" ht="15">
      <c r="A240" s="290" t="s">
        <v>60</v>
      </c>
      <c r="B240" s="290"/>
      <c r="C240" s="290"/>
      <c r="D240" s="151"/>
    </row>
    <row r="241" spans="1:4" ht="15">
      <c r="A241" s="313" t="s">
        <v>61</v>
      </c>
      <c r="B241" s="313"/>
      <c r="C241" s="313"/>
      <c r="D241" s="151"/>
    </row>
    <row r="242" spans="1:4" ht="15">
      <c r="A242" s="8" t="str">
        <f>IF(C243&lt;5," Conclusion à refaire","Bien, vous n'avez pas à refaire la conclusion")</f>
        <v> Conclusion à refaire</v>
      </c>
      <c r="B242" s="227" t="str">
        <f>HYPERLINK("http://alain-fournier.entmip.fr/classes/lg-ts1/conclusion-a-refaire--7923.htm","Pour refaire la conclusion sur l'ENT, cliquez ici")</f>
        <v>Pour refaire la conclusion sur l'ENT, cliquez ici</v>
      </c>
      <c r="C242" s="228"/>
      <c r="D242" s="226"/>
    </row>
    <row r="243" spans="1:4" ht="15">
      <c r="A243" s="11"/>
      <c r="B243" s="12"/>
      <c r="C243" s="12">
        <f>SUM(D238:D241)</f>
        <v>0</v>
      </c>
      <c r="D243" s="229"/>
    </row>
    <row r="244" spans="1:4" ht="15">
      <c r="A244" s="292"/>
      <c r="B244" s="292"/>
      <c r="C244" s="292"/>
      <c r="D244" s="226"/>
    </row>
    <row r="245" spans="1:4" ht="15">
      <c r="A245" s="292"/>
      <c r="B245" s="292"/>
      <c r="C245" s="292"/>
      <c r="D245" s="226"/>
    </row>
    <row r="246" spans="1:4" ht="15">
      <c r="A246" s="309" t="s">
        <v>42</v>
      </c>
      <c r="B246" s="309"/>
      <c r="C246" s="309"/>
      <c r="D246" s="237">
        <f>SUM(D172:D176,D179,D223:D241,D244:D245)/4</f>
        <v>0</v>
      </c>
    </row>
    <row r="247" spans="1:4" ht="20.25">
      <c r="A247" s="315" t="s">
        <v>62</v>
      </c>
      <c r="B247" s="315"/>
      <c r="C247" s="315"/>
      <c r="D247" s="23">
        <f>ROUND(C248,0)</f>
        <v>0</v>
      </c>
    </row>
    <row r="248" spans="1:4" ht="15">
      <c r="A248" s="317" t="s">
        <v>63</v>
      </c>
      <c r="B248" s="317"/>
      <c r="C248" s="154">
        <f>SUM(D222,D246)</f>
        <v>0</v>
      </c>
      <c r="D248" s="239" t="str">
        <f>IF(D222&lt;5,"0",IF(D222&gt;=5,"2"))</f>
        <v>0</v>
      </c>
    </row>
    <row r="249" spans="1:4" ht="27">
      <c r="A249" s="299" t="str">
        <f>IF(D247&lt;8,"Un devoir décevant",IF(D247&lt;12,"Un devoir acceptable mais qui peut être amélioré",IF(D247&lt;14,"Un bon travail","Excellent devoir")))</f>
        <v>Un devoir décevant</v>
      </c>
      <c r="B249" s="299"/>
      <c r="C249" s="299"/>
      <c r="D249" s="26" t="str">
        <f>IF(D247&lt;8,"",IF(D247&lt;12,"",IF(D247&lt;14,"","")))</f>
        <v></v>
      </c>
    </row>
    <row r="250" spans="1:4" ht="15">
      <c r="A250" s="299" t="str">
        <f>IF(D178&lt;2,"La méthode de l'introduction n'est pas maîtrisée",IF(D178&lt;8,"L'introduction est incomplète","La méthode de l'introduction est maîtrisée"))</f>
        <v>La méthode de l'introduction n'est pas maîtrisée</v>
      </c>
      <c r="B250" s="299"/>
      <c r="C250" s="299"/>
      <c r="D250" s="27"/>
    </row>
    <row r="251" spans="1:4" ht="15">
      <c r="A251" s="299" t="str">
        <f>IF(D222&lt;5,"L'argumentation est insuffisante",IF(D222&gt;=5,"L'argumentation est satisfaisante"))</f>
        <v>L'argumentation est insuffisante</v>
      </c>
      <c r="B251" s="299"/>
      <c r="C251" s="299"/>
      <c r="D251" s="27"/>
    </row>
    <row r="252" spans="1:4" ht="15">
      <c r="A252" s="324" t="str">
        <f>IF(D243&lt;2,"La méthode de la conclusion n'est pas maîtrisée",IF(D243&lt;8,"La conclusion est incomplète","La méthode de la conclusion est maîtrisée"))</f>
        <v>La méthode de la conclusion n'est pas maîtrisée</v>
      </c>
      <c r="B252" s="324"/>
      <c r="C252" s="324"/>
      <c r="D252" s="157"/>
    </row>
    <row r="253" spans="1:4" ht="90.75">
      <c r="A253" s="326" t="s">
        <v>31</v>
      </c>
      <c r="B253" s="326"/>
      <c r="C253" s="326"/>
      <c r="D253" s="30" t="s">
        <v>32</v>
      </c>
    </row>
    <row r="254" spans="1:4" ht="15">
      <c r="A254" s="321" t="s">
        <v>33</v>
      </c>
      <c r="B254" s="321"/>
      <c r="C254" s="321"/>
      <c r="D254" s="321"/>
    </row>
    <row r="255" spans="1:4" ht="15">
      <c r="A255" s="321" t="s">
        <v>34</v>
      </c>
      <c r="B255" s="321"/>
      <c r="C255" s="321"/>
      <c r="D255" s="321"/>
    </row>
    <row r="256" spans="1:4" ht="15">
      <c r="A256" s="321" t="s">
        <v>35</v>
      </c>
      <c r="B256" s="321"/>
      <c r="C256" s="321"/>
      <c r="D256" s="321"/>
    </row>
    <row r="257" spans="1:4" ht="15">
      <c r="A257" s="288" t="s">
        <v>36</v>
      </c>
      <c r="B257" s="288"/>
      <c r="C257" s="288"/>
      <c r="D257" s="151"/>
    </row>
    <row r="258" spans="1:4" ht="15">
      <c r="A258" s="290" t="s">
        <v>37</v>
      </c>
      <c r="B258" s="290"/>
      <c r="C258" s="290"/>
      <c r="D258" s="151"/>
    </row>
    <row r="259" spans="1:4" ht="15">
      <c r="A259" s="290" t="s">
        <v>38</v>
      </c>
      <c r="B259" s="290"/>
      <c r="C259" s="290"/>
      <c r="D259" s="225"/>
    </row>
    <row r="260" spans="1:4" ht="15">
      <c r="A260" s="322"/>
      <c r="B260" s="322"/>
      <c r="C260" s="322"/>
      <c r="D260" s="240"/>
    </row>
    <row r="261" spans="1:4" ht="15">
      <c r="A261" s="31" t="str">
        <f>IF(C262&lt;5," Introduction à refaire","Bien, vous n'avez pas à refaire l'introduction")</f>
        <v> Introduction à refaire</v>
      </c>
      <c r="B261" s="241" t="str">
        <f>HYPERLINK("http://alain-fournier.entmip.fr/classes/lg-ts1/introduction-7922.htm","Pour refaire l'introduction sur l'ENT, cliquez ici")</f>
        <v>Pour refaire l'introduction sur l'ENT, cliquez ici</v>
      </c>
      <c r="C261" s="242"/>
      <c r="D261" s="240"/>
    </row>
    <row r="262" spans="1:4" ht="15">
      <c r="A262" s="32" t="s">
        <v>39</v>
      </c>
      <c r="B262" s="33"/>
      <c r="C262" s="33">
        <f>SUM(D257:D260)</f>
        <v>0</v>
      </c>
      <c r="D262" s="243">
        <f>SUM(D257:D260)</f>
        <v>0</v>
      </c>
    </row>
    <row r="263" spans="1:4" ht="15">
      <c r="A263" s="290" t="s">
        <v>40</v>
      </c>
      <c r="B263" s="290"/>
      <c r="C263" s="290"/>
      <c r="D263" s="151"/>
    </row>
    <row r="264" spans="1:4" ht="15">
      <c r="A264" s="323" t="s">
        <v>41</v>
      </c>
      <c r="B264" s="323"/>
      <c r="C264" s="323"/>
      <c r="D264" s="323"/>
    </row>
    <row r="265" spans="1:4" ht="15">
      <c r="A265" s="297"/>
      <c r="B265" s="297"/>
      <c r="C265" s="188"/>
      <c r="D265" s="230"/>
    </row>
    <row r="266" spans="1:4" ht="15">
      <c r="A266" s="299"/>
      <c r="B266" s="299"/>
      <c r="C266" s="188"/>
      <c r="D266" s="230"/>
    </row>
    <row r="267" spans="1:4" ht="15">
      <c r="A267" s="233"/>
      <c r="B267" s="234"/>
      <c r="C267" s="188"/>
      <c r="D267" s="230"/>
    </row>
    <row r="268" spans="1:4" ht="15">
      <c r="A268" s="233"/>
      <c r="B268" s="234"/>
      <c r="C268" s="188"/>
      <c r="D268" s="230"/>
    </row>
    <row r="269" spans="1:4" ht="15">
      <c r="A269" s="233"/>
      <c r="B269" s="234"/>
      <c r="C269" s="188"/>
      <c r="D269" s="230"/>
    </row>
    <row r="270" spans="1:4" ht="15">
      <c r="A270" s="233"/>
      <c r="B270" s="234"/>
      <c r="C270" s="188"/>
      <c r="D270" s="230"/>
    </row>
    <row r="271" spans="1:4" ht="15">
      <c r="A271" s="233"/>
      <c r="B271" s="234"/>
      <c r="C271" s="188"/>
      <c r="D271" s="230"/>
    </row>
    <row r="272" spans="1:4" ht="15">
      <c r="A272" s="233"/>
      <c r="B272" s="234"/>
      <c r="C272" s="188"/>
      <c r="D272" s="230"/>
    </row>
    <row r="273" spans="1:4" ht="15">
      <c r="A273" s="233"/>
      <c r="B273" s="234"/>
      <c r="C273" s="188"/>
      <c r="D273" s="230"/>
    </row>
    <row r="274" spans="1:4" ht="15">
      <c r="A274" s="233"/>
      <c r="B274" s="234"/>
      <c r="C274" s="188"/>
      <c r="D274" s="230"/>
    </row>
    <row r="275" spans="1:4" ht="15">
      <c r="A275" s="233"/>
      <c r="B275" s="234"/>
      <c r="C275" s="188"/>
      <c r="D275" s="230"/>
    </row>
    <row r="276" spans="1:4" ht="15">
      <c r="A276" s="233"/>
      <c r="B276" s="234"/>
      <c r="C276" s="188"/>
      <c r="D276" s="230"/>
    </row>
    <row r="277" spans="1:4" ht="15">
      <c r="A277" s="233"/>
      <c r="B277" s="234"/>
      <c r="C277" s="188"/>
      <c r="D277" s="230"/>
    </row>
    <row r="278" spans="1:4" ht="15">
      <c r="A278" s="233"/>
      <c r="B278" s="234"/>
      <c r="C278" s="188"/>
      <c r="D278" s="230"/>
    </row>
    <row r="279" spans="1:4" ht="15">
      <c r="A279" s="233"/>
      <c r="B279" s="234"/>
      <c r="C279" s="188"/>
      <c r="D279" s="230"/>
    </row>
    <row r="280" spans="1:4" ht="15">
      <c r="A280" s="233"/>
      <c r="B280" s="234"/>
      <c r="C280" s="188"/>
      <c r="D280" s="230"/>
    </row>
    <row r="281" spans="1:4" ht="15">
      <c r="A281" s="233"/>
      <c r="B281" s="234"/>
      <c r="C281" s="188"/>
      <c r="D281" s="230"/>
    </row>
    <row r="282" spans="1:4" ht="15">
      <c r="A282" s="233"/>
      <c r="B282" s="234"/>
      <c r="C282" s="188"/>
      <c r="D282" s="230"/>
    </row>
    <row r="283" spans="1:4" ht="15">
      <c r="A283" s="307"/>
      <c r="B283" s="307"/>
      <c r="C283" s="188"/>
      <c r="D283" s="230"/>
    </row>
    <row r="284" spans="1:4" ht="15">
      <c r="A284" s="299"/>
      <c r="B284" s="299"/>
      <c r="C284" s="188"/>
      <c r="D284" s="230"/>
    </row>
    <row r="285" spans="1:4" ht="15">
      <c r="A285" s="299"/>
      <c r="B285" s="299"/>
      <c r="C285" s="188"/>
      <c r="D285" s="230"/>
    </row>
    <row r="286" spans="1:4" ht="15">
      <c r="A286" s="299"/>
      <c r="B286" s="299"/>
      <c r="C286" s="188"/>
      <c r="D286" s="230"/>
    </row>
    <row r="287" spans="1:4" ht="15">
      <c r="A287" s="297"/>
      <c r="B287" s="297"/>
      <c r="C287" s="188"/>
      <c r="D287" s="230"/>
    </row>
    <row r="288" spans="1:4" ht="15">
      <c r="A288" s="299"/>
      <c r="B288" s="299"/>
      <c r="C288" s="188"/>
      <c r="D288" s="230"/>
    </row>
    <row r="289" spans="1:4" ht="15">
      <c r="A289" s="299"/>
      <c r="B289" s="299"/>
      <c r="C289" s="188"/>
      <c r="D289" s="230"/>
    </row>
    <row r="290" spans="1:4" ht="15">
      <c r="A290" s="299"/>
      <c r="B290" s="299"/>
      <c r="C290" s="188"/>
      <c r="D290" s="230"/>
    </row>
    <row r="291" spans="1:4" ht="15">
      <c r="A291" s="299"/>
      <c r="B291" s="299"/>
      <c r="C291" s="188"/>
      <c r="D291" s="230"/>
    </row>
    <row r="292" spans="1:4" ht="15">
      <c r="A292" s="299"/>
      <c r="B292" s="299"/>
      <c r="C292" s="188"/>
      <c r="D292" s="230"/>
    </row>
    <row r="293" spans="1:4" ht="15">
      <c r="A293" s="297"/>
      <c r="B293" s="297"/>
      <c r="C293" s="188"/>
      <c r="D293" s="230"/>
    </row>
    <row r="294" spans="1:4" ht="15">
      <c r="A294" s="299"/>
      <c r="B294" s="299"/>
      <c r="C294" s="188"/>
      <c r="D294" s="230"/>
    </row>
    <row r="295" spans="1:4" ht="15">
      <c r="A295" s="299"/>
      <c r="B295" s="299"/>
      <c r="C295" s="188"/>
      <c r="D295" s="230"/>
    </row>
    <row r="296" spans="1:4" ht="15">
      <c r="A296" s="299"/>
      <c r="B296" s="299"/>
      <c r="C296" s="188"/>
      <c r="D296" s="230"/>
    </row>
    <row r="297" spans="1:4" ht="15">
      <c r="A297" s="299"/>
      <c r="B297" s="299"/>
      <c r="C297" s="188"/>
      <c r="D297" s="230"/>
    </row>
    <row r="298" spans="1:4" ht="15">
      <c r="A298" s="299"/>
      <c r="B298" s="299"/>
      <c r="C298" s="188"/>
      <c r="D298" s="230"/>
    </row>
    <row r="299" spans="1:4" ht="15">
      <c r="A299" s="299"/>
      <c r="B299" s="299"/>
      <c r="C299" s="188"/>
      <c r="D299" s="230"/>
    </row>
    <row r="300" spans="1:4" ht="15">
      <c r="A300" s="299"/>
      <c r="B300" s="299"/>
      <c r="C300" s="188"/>
      <c r="D300" s="230"/>
    </row>
    <row r="301" spans="1:4" ht="15">
      <c r="A301" s="307"/>
      <c r="B301" s="307"/>
      <c r="C301" s="188"/>
      <c r="D301" s="230"/>
    </row>
    <row r="302" spans="1:4" ht="15">
      <c r="A302" s="307"/>
      <c r="B302" s="307"/>
      <c r="C302" s="188"/>
      <c r="D302" s="230"/>
    </row>
    <row r="303" spans="1:4" ht="15">
      <c r="A303" s="307"/>
      <c r="B303" s="307"/>
      <c r="C303" s="188"/>
      <c r="D303" s="230"/>
    </row>
    <row r="304" spans="1:4" ht="15">
      <c r="A304" s="235"/>
      <c r="B304" s="236"/>
      <c r="C304" s="188"/>
      <c r="D304" s="230"/>
    </row>
    <row r="305" spans="1:4" ht="15">
      <c r="A305" s="299"/>
      <c r="B305" s="299"/>
      <c r="C305" s="188"/>
      <c r="D305" s="230"/>
    </row>
    <row r="306" spans="1:4" ht="15">
      <c r="A306" s="309" t="s">
        <v>42</v>
      </c>
      <c r="B306" s="309"/>
      <c r="C306" s="309"/>
      <c r="D306" s="237">
        <f>SUM(D265:D305)/2</f>
        <v>0</v>
      </c>
    </row>
    <row r="307" spans="1:4" ht="15">
      <c r="A307" s="321" t="s">
        <v>43</v>
      </c>
      <c r="B307" s="321"/>
      <c r="C307" s="321"/>
      <c r="D307" s="321"/>
    </row>
    <row r="308" spans="1:4" ht="15">
      <c r="A308" s="290" t="s">
        <v>44</v>
      </c>
      <c r="B308" s="290"/>
      <c r="C308" s="290"/>
      <c r="D308" s="155"/>
    </row>
    <row r="309" spans="1:4" ht="15">
      <c r="A309" s="290" t="s">
        <v>45</v>
      </c>
      <c r="B309" s="290"/>
      <c r="C309" s="290"/>
      <c r="D309" s="155"/>
    </row>
    <row r="310" spans="1:4" ht="15">
      <c r="A310" s="290" t="s">
        <v>46</v>
      </c>
      <c r="B310" s="290"/>
      <c r="C310" s="290"/>
      <c r="D310" s="155"/>
    </row>
    <row r="311" spans="1:4" ht="15">
      <c r="A311" s="321" t="s">
        <v>47</v>
      </c>
      <c r="B311" s="321"/>
      <c r="C311" s="321"/>
      <c r="D311" s="321"/>
    </row>
    <row r="312" spans="1:4" ht="15">
      <c r="A312" s="311" t="s">
        <v>48</v>
      </c>
      <c r="B312" s="311"/>
      <c r="C312" s="311"/>
      <c r="D312" s="238">
        <f>ROUND(D332,1)</f>
        <v>0</v>
      </c>
    </row>
    <row r="313" spans="1:4" ht="15">
      <c r="A313" s="290" t="s">
        <v>49</v>
      </c>
      <c r="B313" s="290"/>
      <c r="C313" s="290"/>
      <c r="D313" s="151"/>
    </row>
    <row r="314" spans="1:4" ht="15">
      <c r="A314" s="290" t="s">
        <v>50</v>
      </c>
      <c r="B314" s="290"/>
      <c r="C314" s="290"/>
      <c r="D314" s="151"/>
    </row>
    <row r="315" spans="1:4" ht="15">
      <c r="A315" s="290" t="s">
        <v>51</v>
      </c>
      <c r="B315" s="290"/>
      <c r="C315" s="290"/>
      <c r="D315" s="151"/>
    </row>
    <row r="316" spans="1:4" ht="15">
      <c r="A316" s="321" t="s">
        <v>52</v>
      </c>
      <c r="B316" s="321"/>
      <c r="C316" s="321"/>
      <c r="D316" s="321"/>
    </row>
    <row r="317" spans="1:4" ht="15">
      <c r="A317" s="290" t="s">
        <v>53</v>
      </c>
      <c r="B317" s="290"/>
      <c r="C317" s="290"/>
      <c r="D317" s="151"/>
    </row>
    <row r="318" spans="1:4" ht="15">
      <c r="A318" s="290" t="s">
        <v>54</v>
      </c>
      <c r="B318" s="290"/>
      <c r="C318" s="290"/>
      <c r="D318" s="151"/>
    </row>
    <row r="319" spans="1:4" ht="15">
      <c r="A319" s="290" t="s">
        <v>55</v>
      </c>
      <c r="B319" s="290"/>
      <c r="C319" s="290"/>
      <c r="D319" s="151"/>
    </row>
    <row r="320" spans="1:4" ht="15">
      <c r="A320" s="290" t="s">
        <v>56</v>
      </c>
      <c r="B320" s="290"/>
      <c r="C320" s="290"/>
      <c r="D320" s="151"/>
    </row>
    <row r="321" spans="1:4" ht="15">
      <c r="A321" s="321" t="s">
        <v>57</v>
      </c>
      <c r="B321" s="321"/>
      <c r="C321" s="321"/>
      <c r="D321" s="321"/>
    </row>
    <row r="322" spans="1:4" ht="15">
      <c r="A322" s="290" t="s">
        <v>58</v>
      </c>
      <c r="B322" s="290"/>
      <c r="C322" s="290"/>
      <c r="D322" s="151"/>
    </row>
    <row r="323" spans="1:4" ht="15">
      <c r="A323" s="290" t="s">
        <v>59</v>
      </c>
      <c r="B323" s="290"/>
      <c r="C323" s="290"/>
      <c r="D323" s="151"/>
    </row>
    <row r="324" spans="1:4" ht="15">
      <c r="A324" s="290" t="s">
        <v>60</v>
      </c>
      <c r="B324" s="290"/>
      <c r="C324" s="290"/>
      <c r="D324" s="151"/>
    </row>
    <row r="325" spans="1:4" ht="15">
      <c r="A325" s="313" t="s">
        <v>61</v>
      </c>
      <c r="B325" s="313"/>
      <c r="C325" s="313"/>
      <c r="D325" s="151"/>
    </row>
    <row r="326" spans="1:4" ht="15">
      <c r="A326" s="31" t="str">
        <f>IF(C327&lt;5," Conclusion à refaire","Bien, vous n'avez pas à refaire la conclusion")</f>
        <v> Conclusion à refaire</v>
      </c>
      <c r="B326" s="241" t="str">
        <f>HYPERLINK("http://alain-fournier.entmip.fr/classes/lg-ts1/conclusion-a-refaire--7923.htm","Pour refaire la conclusion sur l'ENT, cliquez ici")</f>
        <v>Pour refaire la conclusion sur l'ENT, cliquez ici</v>
      </c>
      <c r="C326" s="242"/>
      <c r="D326" s="240"/>
    </row>
    <row r="327" spans="1:4" ht="15">
      <c r="A327" s="32"/>
      <c r="B327" s="33"/>
      <c r="C327" s="33">
        <f>SUM(D322:D325)</f>
        <v>0</v>
      </c>
      <c r="D327" s="243"/>
    </row>
    <row r="328" spans="1:4" ht="15">
      <c r="A328" s="322"/>
      <c r="B328" s="322"/>
      <c r="C328" s="322"/>
      <c r="D328" s="240"/>
    </row>
    <row r="329" spans="1:4" ht="15">
      <c r="A329" s="322"/>
      <c r="B329" s="322"/>
      <c r="C329" s="322"/>
      <c r="D329" s="240"/>
    </row>
    <row r="330" spans="1:4" ht="15">
      <c r="A330" s="309" t="s">
        <v>42</v>
      </c>
      <c r="B330" s="309"/>
      <c r="C330" s="309"/>
      <c r="D330" s="237">
        <f>SUM(D256:D260,D263,D307:D325,D328:D329)/4</f>
        <v>0</v>
      </c>
    </row>
    <row r="331" spans="1:4" ht="20.25">
      <c r="A331" s="315" t="s">
        <v>62</v>
      </c>
      <c r="B331" s="315"/>
      <c r="C331" s="315"/>
      <c r="D331" s="23">
        <f>ROUND(C332,0)</f>
        <v>0</v>
      </c>
    </row>
    <row r="332" spans="1:4" ht="15">
      <c r="A332" s="317" t="s">
        <v>63</v>
      </c>
      <c r="B332" s="317"/>
      <c r="C332" s="154">
        <f>SUM(D306,D330)</f>
        <v>0</v>
      </c>
      <c r="D332" s="239" t="str">
        <f>IF(D306&lt;5,"0",IF(D306&gt;=5,"2"))</f>
        <v>0</v>
      </c>
    </row>
    <row r="333" spans="1:4" ht="27">
      <c r="A333" s="299" t="str">
        <f>IF(D331&lt;8,"Un devoir décevant",IF(D331&lt;12,"Un devoir acceptable mais qui peut être amélioré",IF(D331&lt;14,"Un bon travail","Excellent devoir")))</f>
        <v>Un devoir décevant</v>
      </c>
      <c r="B333" s="299"/>
      <c r="C333" s="299"/>
      <c r="D333" s="26" t="str">
        <f>IF(D331&lt;8,"",IF(D331&lt;12,"",IF(D331&lt;14,"","")))</f>
        <v></v>
      </c>
    </row>
    <row r="334" spans="1:4" ht="15">
      <c r="A334" s="299" t="str">
        <f>IF(D262&lt;2,"La méthode de l'introduction n'est pas maîtrisée",IF(D262&lt;8,"L'introduction est incomplète","La méthode de l'introduction est maîtrisée"))</f>
        <v>La méthode de l'introduction n'est pas maîtrisée</v>
      </c>
      <c r="B334" s="299"/>
      <c r="C334" s="299"/>
      <c r="D334" s="27"/>
    </row>
    <row r="335" spans="1:4" ht="15">
      <c r="A335" s="299" t="str">
        <f>IF(D306&lt;5,"L'argumentation est insuffisante",IF(D306&gt;=5,"L'argumentation est satisfaisante"))</f>
        <v>L'argumentation est insuffisante</v>
      </c>
      <c r="B335" s="299"/>
      <c r="C335" s="299"/>
      <c r="D335" s="27"/>
    </row>
    <row r="336" spans="1:4" ht="15">
      <c r="A336" s="324" t="str">
        <f>IF(D327&lt;2,"La méthode de la conclusion n'est pas maîtrisée",IF(D327&lt;8,"La conclusion est incomplète","La méthode de la conclusion est maîtrisée"))</f>
        <v>La méthode de la conclusion n'est pas maîtrisée</v>
      </c>
      <c r="B336" s="324"/>
      <c r="C336" s="324"/>
      <c r="D336" s="157"/>
    </row>
    <row r="337" spans="1:4" ht="90.75">
      <c r="A337" s="325" t="s">
        <v>31</v>
      </c>
      <c r="B337" s="325"/>
      <c r="C337" s="325"/>
      <c r="D337" s="4" t="s">
        <v>32</v>
      </c>
    </row>
    <row r="338" spans="1:4" ht="15">
      <c r="A338" s="285" t="s">
        <v>33</v>
      </c>
      <c r="B338" s="285"/>
      <c r="C338" s="285"/>
      <c r="D338" s="285"/>
    </row>
    <row r="339" spans="1:4" ht="15">
      <c r="A339" s="285" t="s">
        <v>34</v>
      </c>
      <c r="B339" s="285"/>
      <c r="C339" s="285"/>
      <c r="D339" s="285"/>
    </row>
    <row r="340" spans="1:4" ht="15">
      <c r="A340" s="285" t="s">
        <v>35</v>
      </c>
      <c r="B340" s="285"/>
      <c r="C340" s="285"/>
      <c r="D340" s="285"/>
    </row>
    <row r="341" spans="1:4" ht="15">
      <c r="A341" s="288" t="s">
        <v>36</v>
      </c>
      <c r="B341" s="288"/>
      <c r="C341" s="288"/>
      <c r="D341" s="151"/>
    </row>
    <row r="342" spans="1:4" ht="15">
      <c r="A342" s="290" t="s">
        <v>37</v>
      </c>
      <c r="B342" s="290"/>
      <c r="C342" s="290"/>
      <c r="D342" s="151"/>
    </row>
    <row r="343" spans="1:4" ht="15">
      <c r="A343" s="290" t="s">
        <v>38</v>
      </c>
      <c r="B343" s="290"/>
      <c r="C343" s="290"/>
      <c r="D343" s="225"/>
    </row>
    <row r="344" spans="1:4" ht="15">
      <c r="A344" s="292"/>
      <c r="B344" s="292"/>
      <c r="C344" s="292"/>
      <c r="D344" s="226"/>
    </row>
    <row r="345" spans="1:4" ht="15">
      <c r="A345" s="8" t="str">
        <f>IF(C346&lt;5," Introduction à refaire","Bien, vous n'avez pas à refaire l'introduction")</f>
        <v> Introduction à refaire</v>
      </c>
      <c r="B345" s="227" t="str">
        <f>HYPERLINK("http://alain-fournier.entmip.fr/classes/lg-ts1/introduction-7922.htm","Pour refaire l'introduction sur l'ENT, cliquez ici")</f>
        <v>Pour refaire l'introduction sur l'ENT, cliquez ici</v>
      </c>
      <c r="C345" s="228"/>
      <c r="D345" s="226"/>
    </row>
    <row r="346" spans="1:4" ht="15">
      <c r="A346" s="11" t="s">
        <v>39</v>
      </c>
      <c r="B346" s="12"/>
      <c r="C346" s="12">
        <f>SUM(D341:D344)</f>
        <v>0</v>
      </c>
      <c r="D346" s="229">
        <f>SUM(D341:D344)</f>
        <v>0</v>
      </c>
    </row>
    <row r="347" spans="1:4" ht="15">
      <c r="A347" s="290" t="s">
        <v>40</v>
      </c>
      <c r="B347" s="290"/>
      <c r="C347" s="290"/>
      <c r="D347" s="151"/>
    </row>
    <row r="348" spans="1:4" ht="15">
      <c r="A348" s="294" t="s">
        <v>41</v>
      </c>
      <c r="B348" s="294"/>
      <c r="C348" s="294"/>
      <c r="D348" s="294"/>
    </row>
    <row r="349" spans="1:4" ht="15">
      <c r="A349" s="297"/>
      <c r="B349" s="297"/>
      <c r="C349" s="188"/>
      <c r="D349" s="230"/>
    </row>
    <row r="350" spans="1:4" ht="15">
      <c r="A350" s="299"/>
      <c r="B350" s="299"/>
      <c r="C350" s="188"/>
      <c r="D350" s="230"/>
    </row>
    <row r="351" spans="1:4" ht="15">
      <c r="A351" s="233"/>
      <c r="B351" s="234"/>
      <c r="C351" s="188"/>
      <c r="D351" s="230"/>
    </row>
    <row r="352" spans="1:4" ht="15">
      <c r="A352" s="233"/>
      <c r="B352" s="234"/>
      <c r="C352" s="188"/>
      <c r="D352" s="230"/>
    </row>
    <row r="353" spans="1:4" ht="15">
      <c r="A353" s="233"/>
      <c r="B353" s="234"/>
      <c r="C353" s="188"/>
      <c r="D353" s="230"/>
    </row>
    <row r="354" spans="1:4" ht="15">
      <c r="A354" s="233"/>
      <c r="B354" s="234"/>
      <c r="C354" s="188"/>
      <c r="D354" s="230"/>
    </row>
    <row r="355" spans="1:4" ht="15">
      <c r="A355" s="233"/>
      <c r="B355" s="234"/>
      <c r="C355" s="188"/>
      <c r="D355" s="230"/>
    </row>
    <row r="356" spans="1:4" ht="15">
      <c r="A356" s="233"/>
      <c r="B356" s="234"/>
      <c r="C356" s="188"/>
      <c r="D356" s="230"/>
    </row>
    <row r="357" spans="1:4" ht="15">
      <c r="A357" s="233"/>
      <c r="B357" s="234"/>
      <c r="C357" s="188"/>
      <c r="D357" s="230"/>
    </row>
    <row r="358" spans="1:4" ht="15">
      <c r="A358" s="233"/>
      <c r="B358" s="234"/>
      <c r="C358" s="188"/>
      <c r="D358" s="230"/>
    </row>
    <row r="359" spans="1:4" ht="15">
      <c r="A359" s="233"/>
      <c r="B359" s="234"/>
      <c r="C359" s="188"/>
      <c r="D359" s="230"/>
    </row>
    <row r="360" spans="1:4" ht="15">
      <c r="A360" s="233"/>
      <c r="B360" s="234"/>
      <c r="C360" s="188"/>
      <c r="D360" s="230"/>
    </row>
    <row r="361" spans="1:4" ht="15">
      <c r="A361" s="233"/>
      <c r="B361" s="234"/>
      <c r="C361" s="188"/>
      <c r="D361" s="230"/>
    </row>
    <row r="362" spans="1:4" ht="15">
      <c r="A362" s="233"/>
      <c r="B362" s="234"/>
      <c r="C362" s="188"/>
      <c r="D362" s="230"/>
    </row>
    <row r="363" spans="1:4" ht="15">
      <c r="A363" s="233"/>
      <c r="B363" s="234"/>
      <c r="C363" s="188"/>
      <c r="D363" s="230"/>
    </row>
    <row r="364" spans="1:4" ht="15">
      <c r="A364" s="233"/>
      <c r="B364" s="234"/>
      <c r="C364" s="188"/>
      <c r="D364" s="230"/>
    </row>
    <row r="365" spans="1:4" ht="15">
      <c r="A365" s="233"/>
      <c r="B365" s="234"/>
      <c r="C365" s="188"/>
      <c r="D365" s="230"/>
    </row>
    <row r="366" spans="1:4" ht="15">
      <c r="A366" s="233"/>
      <c r="B366" s="234"/>
      <c r="C366" s="188"/>
      <c r="D366" s="230"/>
    </row>
    <row r="367" spans="1:4" ht="15">
      <c r="A367" s="307"/>
      <c r="B367" s="307"/>
      <c r="C367" s="188"/>
      <c r="D367" s="230"/>
    </row>
    <row r="368" spans="1:4" ht="15">
      <c r="A368" s="299"/>
      <c r="B368" s="299"/>
      <c r="C368" s="188"/>
      <c r="D368" s="230"/>
    </row>
    <row r="369" spans="1:4" ht="15">
      <c r="A369" s="299"/>
      <c r="B369" s="299"/>
      <c r="C369" s="188"/>
      <c r="D369" s="230"/>
    </row>
    <row r="370" spans="1:4" ht="15">
      <c r="A370" s="299"/>
      <c r="B370" s="299"/>
      <c r="C370" s="188"/>
      <c r="D370" s="230"/>
    </row>
    <row r="371" spans="1:4" ht="15">
      <c r="A371" s="297"/>
      <c r="B371" s="297"/>
      <c r="C371" s="188"/>
      <c r="D371" s="230"/>
    </row>
    <row r="372" spans="1:4" ht="15">
      <c r="A372" s="299"/>
      <c r="B372" s="299"/>
      <c r="C372" s="188"/>
      <c r="D372" s="230"/>
    </row>
    <row r="373" spans="1:4" ht="15">
      <c r="A373" s="299"/>
      <c r="B373" s="299"/>
      <c r="C373" s="188"/>
      <c r="D373" s="230"/>
    </row>
    <row r="374" spans="1:4" ht="15">
      <c r="A374" s="299"/>
      <c r="B374" s="299"/>
      <c r="C374" s="188"/>
      <c r="D374" s="230"/>
    </row>
    <row r="375" spans="1:4" ht="15">
      <c r="A375" s="299"/>
      <c r="B375" s="299"/>
      <c r="C375" s="188"/>
      <c r="D375" s="230"/>
    </row>
    <row r="376" spans="1:4" ht="15">
      <c r="A376" s="299"/>
      <c r="B376" s="299"/>
      <c r="C376" s="188"/>
      <c r="D376" s="230"/>
    </row>
    <row r="377" spans="1:4" ht="15">
      <c r="A377" s="297"/>
      <c r="B377" s="297"/>
      <c r="C377" s="188"/>
      <c r="D377" s="230"/>
    </row>
    <row r="378" spans="1:4" ht="15">
      <c r="A378" s="299"/>
      <c r="B378" s="299"/>
      <c r="C378" s="188"/>
      <c r="D378" s="230"/>
    </row>
    <row r="379" spans="1:4" ht="15">
      <c r="A379" s="299"/>
      <c r="B379" s="299"/>
      <c r="C379" s="188"/>
      <c r="D379" s="230"/>
    </row>
    <row r="380" spans="1:4" ht="15">
      <c r="A380" s="299"/>
      <c r="B380" s="299"/>
      <c r="C380" s="188"/>
      <c r="D380" s="230"/>
    </row>
    <row r="381" spans="1:4" ht="15">
      <c r="A381" s="299"/>
      <c r="B381" s="299"/>
      <c r="C381" s="188"/>
      <c r="D381" s="230"/>
    </row>
    <row r="382" spans="1:4" ht="15">
      <c r="A382" s="299"/>
      <c r="B382" s="299"/>
      <c r="C382" s="188"/>
      <c r="D382" s="230"/>
    </row>
    <row r="383" spans="1:4" ht="15">
      <c r="A383" s="299"/>
      <c r="B383" s="299"/>
      <c r="C383" s="188"/>
      <c r="D383" s="230"/>
    </row>
    <row r="384" spans="1:4" ht="15">
      <c r="A384" s="299"/>
      <c r="B384" s="299"/>
      <c r="C384" s="188"/>
      <c r="D384" s="230"/>
    </row>
    <row r="385" spans="1:4" ht="15">
      <c r="A385" s="307"/>
      <c r="B385" s="307"/>
      <c r="C385" s="188"/>
      <c r="D385" s="230"/>
    </row>
    <row r="386" spans="1:4" ht="15">
      <c r="A386" s="307"/>
      <c r="B386" s="307"/>
      <c r="C386" s="188"/>
      <c r="D386" s="230"/>
    </row>
    <row r="387" spans="1:4" ht="15">
      <c r="A387" s="307"/>
      <c r="B387" s="307"/>
      <c r="C387" s="188"/>
      <c r="D387" s="230"/>
    </row>
    <row r="388" spans="1:4" ht="15">
      <c r="A388" s="235"/>
      <c r="B388" s="236"/>
      <c r="C388" s="188"/>
      <c r="D388" s="230"/>
    </row>
    <row r="389" spans="1:4" ht="15">
      <c r="A389" s="299"/>
      <c r="B389" s="299"/>
      <c r="C389" s="188"/>
      <c r="D389" s="230"/>
    </row>
    <row r="390" spans="1:4" ht="15">
      <c r="A390" s="309" t="s">
        <v>42</v>
      </c>
      <c r="B390" s="309"/>
      <c r="C390" s="309"/>
      <c r="D390" s="237">
        <f>SUM(D349:D389)/2</f>
        <v>0</v>
      </c>
    </row>
    <row r="391" spans="1:4" ht="15">
      <c r="A391" s="285" t="s">
        <v>43</v>
      </c>
      <c r="B391" s="285"/>
      <c r="C391" s="285"/>
      <c r="D391" s="285"/>
    </row>
    <row r="392" spans="1:4" ht="15">
      <c r="A392" s="290" t="s">
        <v>44</v>
      </c>
      <c r="B392" s="290"/>
      <c r="C392" s="290"/>
      <c r="D392" s="155"/>
    </row>
    <row r="393" spans="1:4" ht="15">
      <c r="A393" s="290" t="s">
        <v>45</v>
      </c>
      <c r="B393" s="290"/>
      <c r="C393" s="290"/>
      <c r="D393" s="155"/>
    </row>
    <row r="394" spans="1:4" ht="15">
      <c r="A394" s="290" t="s">
        <v>46</v>
      </c>
      <c r="B394" s="290"/>
      <c r="C394" s="290"/>
      <c r="D394" s="155"/>
    </row>
    <row r="395" spans="1:4" ht="15">
      <c r="A395" s="285" t="s">
        <v>47</v>
      </c>
      <c r="B395" s="285"/>
      <c r="C395" s="285"/>
      <c r="D395" s="285"/>
    </row>
    <row r="396" spans="1:4" ht="15">
      <c r="A396" s="311" t="s">
        <v>48</v>
      </c>
      <c r="B396" s="311"/>
      <c r="C396" s="311"/>
      <c r="D396" s="238">
        <f>ROUND(D416,1)</f>
        <v>0</v>
      </c>
    </row>
    <row r="397" spans="1:4" ht="15">
      <c r="A397" s="290" t="s">
        <v>49</v>
      </c>
      <c r="B397" s="290"/>
      <c r="C397" s="290"/>
      <c r="D397" s="151"/>
    </row>
    <row r="398" spans="1:4" ht="15">
      <c r="A398" s="290" t="s">
        <v>50</v>
      </c>
      <c r="B398" s="290"/>
      <c r="C398" s="290"/>
      <c r="D398" s="151"/>
    </row>
    <row r="399" spans="1:4" ht="15">
      <c r="A399" s="290" t="s">
        <v>51</v>
      </c>
      <c r="B399" s="290"/>
      <c r="C399" s="290"/>
      <c r="D399" s="151"/>
    </row>
    <row r="400" spans="1:4" ht="15">
      <c r="A400" s="285" t="s">
        <v>52</v>
      </c>
      <c r="B400" s="285"/>
      <c r="C400" s="285"/>
      <c r="D400" s="285"/>
    </row>
    <row r="401" spans="1:4" ht="15">
      <c r="A401" s="290" t="s">
        <v>53</v>
      </c>
      <c r="B401" s="290"/>
      <c r="C401" s="290"/>
      <c r="D401" s="151"/>
    </row>
    <row r="402" spans="1:4" ht="15">
      <c r="A402" s="290" t="s">
        <v>54</v>
      </c>
      <c r="B402" s="290"/>
      <c r="C402" s="290"/>
      <c r="D402" s="151"/>
    </row>
    <row r="403" spans="1:4" ht="15">
      <c r="A403" s="290" t="s">
        <v>55</v>
      </c>
      <c r="B403" s="290"/>
      <c r="C403" s="290"/>
      <c r="D403" s="151"/>
    </row>
    <row r="404" spans="1:4" ht="15">
      <c r="A404" s="290" t="s">
        <v>56</v>
      </c>
      <c r="B404" s="290"/>
      <c r="C404" s="290"/>
      <c r="D404" s="151"/>
    </row>
    <row r="405" spans="1:4" ht="15">
      <c r="A405" s="285" t="s">
        <v>57</v>
      </c>
      <c r="B405" s="285"/>
      <c r="C405" s="285"/>
      <c r="D405" s="285"/>
    </row>
    <row r="406" spans="1:4" ht="15">
      <c r="A406" s="290" t="s">
        <v>58</v>
      </c>
      <c r="B406" s="290"/>
      <c r="C406" s="290"/>
      <c r="D406" s="151"/>
    </row>
    <row r="407" spans="1:4" ht="15">
      <c r="A407" s="290" t="s">
        <v>59</v>
      </c>
      <c r="B407" s="290"/>
      <c r="C407" s="290"/>
      <c r="D407" s="151"/>
    </row>
    <row r="408" spans="1:4" ht="15">
      <c r="A408" s="290" t="s">
        <v>60</v>
      </c>
      <c r="B408" s="290"/>
      <c r="C408" s="290"/>
      <c r="D408" s="151"/>
    </row>
    <row r="409" spans="1:4" ht="15">
      <c r="A409" s="313" t="s">
        <v>61</v>
      </c>
      <c r="B409" s="313"/>
      <c r="C409" s="313"/>
      <c r="D409" s="151"/>
    </row>
    <row r="410" spans="1:4" ht="15">
      <c r="A410" s="8" t="str">
        <f>IF(C411&lt;5," Conclusion à refaire","Bien, vous n'avez pas à refaire la conclusion")</f>
        <v> Conclusion à refaire</v>
      </c>
      <c r="B410" s="227" t="str">
        <f>HYPERLINK("http://alain-fournier.entmip.fr/classes/lg-ts1/conclusion-a-refaire--7923.htm","Pour refaire la conclusion sur l'ENT, cliquez ici")</f>
        <v>Pour refaire la conclusion sur l'ENT, cliquez ici</v>
      </c>
      <c r="C410" s="228"/>
      <c r="D410" s="226"/>
    </row>
    <row r="411" spans="1:4" ht="15">
      <c r="A411" s="11"/>
      <c r="B411" s="12"/>
      <c r="C411" s="12">
        <f>SUM(D406:D409)</f>
        <v>0</v>
      </c>
      <c r="D411" s="229"/>
    </row>
    <row r="412" spans="1:4" ht="15">
      <c r="A412" s="292"/>
      <c r="B412" s="292"/>
      <c r="C412" s="292"/>
      <c r="D412" s="226"/>
    </row>
    <row r="413" spans="1:4" ht="15">
      <c r="A413" s="292"/>
      <c r="B413" s="292"/>
      <c r="C413" s="292"/>
      <c r="D413" s="226"/>
    </row>
    <row r="414" spans="1:4" ht="15">
      <c r="A414" s="309" t="s">
        <v>42</v>
      </c>
      <c r="B414" s="309"/>
      <c r="C414" s="309"/>
      <c r="D414" s="237">
        <f>SUM(D340:D344,D347,D391:D409,D412:D413)/4</f>
        <v>0</v>
      </c>
    </row>
    <row r="415" spans="1:4" ht="20.25">
      <c r="A415" s="315" t="s">
        <v>62</v>
      </c>
      <c r="B415" s="315"/>
      <c r="C415" s="315"/>
      <c r="D415" s="23">
        <f>ROUND(C416,0)</f>
        <v>0</v>
      </c>
    </row>
    <row r="416" spans="1:4" ht="15">
      <c r="A416" s="317" t="s">
        <v>63</v>
      </c>
      <c r="B416" s="317"/>
      <c r="C416" s="154">
        <f>SUM(D390,D414)</f>
        <v>0</v>
      </c>
      <c r="D416" s="239" t="str">
        <f>IF(D390&lt;5,"0",IF(D390&gt;=5,"2"))</f>
        <v>0</v>
      </c>
    </row>
    <row r="417" spans="1:4" ht="27">
      <c r="A417" s="299" t="str">
        <f>IF(D415&lt;8,"Un devoir décevant",IF(D415&lt;12,"Un devoir acceptable mais qui peut être amélioré",IF(D415&lt;14,"Un bon travail","Excellent devoir")))</f>
        <v>Un devoir décevant</v>
      </c>
      <c r="B417" s="299"/>
      <c r="C417" s="299"/>
      <c r="D417" s="26" t="str">
        <f>IF(D415&lt;8,"",IF(D415&lt;12,"",IF(D415&lt;14,"","")))</f>
        <v></v>
      </c>
    </row>
    <row r="418" spans="1:4" ht="15">
      <c r="A418" s="299" t="str">
        <f>IF(D346&lt;2,"La méthode de l'introduction n'est pas maîtrisée",IF(D346&lt;8,"L'introduction est incomplète","La méthode de l'introduction est maîtrisée"))</f>
        <v>La méthode de l'introduction n'est pas maîtrisée</v>
      </c>
      <c r="B418" s="299"/>
      <c r="C418" s="299"/>
      <c r="D418" s="27"/>
    </row>
    <row r="419" spans="1:4" ht="15">
      <c r="A419" s="299" t="str">
        <f>IF(D390&lt;5,"L'argumentation est insuffisante",IF(D390&gt;=5,"L'argumentation est satisfaisante"))</f>
        <v>L'argumentation est insuffisante</v>
      </c>
      <c r="B419" s="299"/>
      <c r="C419" s="299"/>
      <c r="D419" s="27"/>
    </row>
    <row r="420" spans="1:4" ht="15">
      <c r="A420" s="324" t="str">
        <f>IF(D411&lt;2,"La méthode de la conclusion n'est pas maîtrisée",IF(D411&lt;8,"La conclusion est incomplète","La méthode de la conclusion est maîtrisée"))</f>
        <v>La méthode de la conclusion n'est pas maîtrisée</v>
      </c>
      <c r="B420" s="324"/>
      <c r="C420" s="324"/>
      <c r="D420" s="157"/>
    </row>
    <row r="421" spans="1:4" ht="90.75">
      <c r="A421" s="326" t="s">
        <v>31</v>
      </c>
      <c r="B421" s="326"/>
      <c r="C421" s="326"/>
      <c r="D421" s="30" t="s">
        <v>32</v>
      </c>
    </row>
    <row r="422" spans="1:4" ht="15">
      <c r="A422" s="321" t="s">
        <v>33</v>
      </c>
      <c r="B422" s="321"/>
      <c r="C422" s="321"/>
      <c r="D422" s="321"/>
    </row>
    <row r="423" spans="1:4" ht="15">
      <c r="A423" s="321" t="s">
        <v>34</v>
      </c>
      <c r="B423" s="321"/>
      <c r="C423" s="321"/>
      <c r="D423" s="321"/>
    </row>
    <row r="424" spans="1:4" ht="15">
      <c r="A424" s="321" t="s">
        <v>35</v>
      </c>
      <c r="B424" s="321"/>
      <c r="C424" s="321"/>
      <c r="D424" s="321"/>
    </row>
    <row r="425" spans="1:4" ht="15">
      <c r="A425" s="288" t="s">
        <v>36</v>
      </c>
      <c r="B425" s="288"/>
      <c r="C425" s="288"/>
      <c r="D425" s="151"/>
    </row>
    <row r="426" spans="1:4" ht="15">
      <c r="A426" s="290" t="s">
        <v>37</v>
      </c>
      <c r="B426" s="290"/>
      <c r="C426" s="290"/>
      <c r="D426" s="151"/>
    </row>
    <row r="427" spans="1:4" ht="15">
      <c r="A427" s="290" t="s">
        <v>38</v>
      </c>
      <c r="B427" s="290"/>
      <c r="C427" s="290"/>
      <c r="D427" s="225"/>
    </row>
    <row r="428" spans="1:4" ht="15">
      <c r="A428" s="322"/>
      <c r="B428" s="322"/>
      <c r="C428" s="322"/>
      <c r="D428" s="240"/>
    </row>
    <row r="429" spans="1:4" ht="15">
      <c r="A429" s="31" t="str">
        <f>IF(C430&lt;5," Introduction à refaire","Bien, vous n'avez pas à refaire l'introduction")</f>
        <v> Introduction à refaire</v>
      </c>
      <c r="B429" s="241" t="str">
        <f>HYPERLINK("http://alain-fournier.entmip.fr/classes/lg-ts1/introduction-7922.htm","Pour refaire l'introduction sur l'ENT, cliquez ici")</f>
        <v>Pour refaire l'introduction sur l'ENT, cliquez ici</v>
      </c>
      <c r="C429" s="242"/>
      <c r="D429" s="240"/>
    </row>
    <row r="430" spans="1:4" ht="15">
      <c r="A430" s="32" t="s">
        <v>39</v>
      </c>
      <c r="B430" s="33"/>
      <c r="C430" s="33">
        <f>SUM(D425:D428)</f>
        <v>0</v>
      </c>
      <c r="D430" s="243">
        <f>SUM(D425:D428)</f>
        <v>0</v>
      </c>
    </row>
    <row r="431" spans="1:4" ht="15">
      <c r="A431" s="290" t="s">
        <v>40</v>
      </c>
      <c r="B431" s="290"/>
      <c r="C431" s="290"/>
      <c r="D431" s="151"/>
    </row>
    <row r="432" spans="1:4" ht="15">
      <c r="A432" s="323" t="s">
        <v>41</v>
      </c>
      <c r="B432" s="323"/>
      <c r="C432" s="323"/>
      <c r="D432" s="323"/>
    </row>
    <row r="433" spans="1:4" ht="15">
      <c r="A433" s="297"/>
      <c r="B433" s="297"/>
      <c r="C433" s="188"/>
      <c r="D433" s="230"/>
    </row>
    <row r="434" spans="1:4" ht="15">
      <c r="A434" s="299"/>
      <c r="B434" s="299"/>
      <c r="C434" s="188"/>
      <c r="D434" s="230"/>
    </row>
    <row r="435" spans="1:4" ht="15">
      <c r="A435" s="233"/>
      <c r="B435" s="234"/>
      <c r="C435" s="188"/>
      <c r="D435" s="230"/>
    </row>
    <row r="436" spans="1:4" ht="15">
      <c r="A436" s="233"/>
      <c r="B436" s="234"/>
      <c r="C436" s="188"/>
      <c r="D436" s="230"/>
    </row>
    <row r="437" spans="1:4" ht="15">
      <c r="A437" s="233"/>
      <c r="B437" s="234"/>
      <c r="C437" s="188"/>
      <c r="D437" s="230"/>
    </row>
    <row r="438" spans="1:4" ht="15">
      <c r="A438" s="233"/>
      <c r="B438" s="234"/>
      <c r="C438" s="188"/>
      <c r="D438" s="230"/>
    </row>
    <row r="439" spans="1:4" ht="15">
      <c r="A439" s="233"/>
      <c r="B439" s="234"/>
      <c r="C439" s="188"/>
      <c r="D439" s="230"/>
    </row>
    <row r="440" spans="1:4" ht="15">
      <c r="A440" s="233"/>
      <c r="B440" s="234"/>
      <c r="C440" s="188"/>
      <c r="D440" s="230"/>
    </row>
    <row r="441" spans="1:4" ht="15">
      <c r="A441" s="233"/>
      <c r="B441" s="234"/>
      <c r="C441" s="188"/>
      <c r="D441" s="230"/>
    </row>
    <row r="442" spans="1:4" ht="15">
      <c r="A442" s="233"/>
      <c r="B442" s="234"/>
      <c r="C442" s="188"/>
      <c r="D442" s="230"/>
    </row>
    <row r="443" spans="1:4" ht="15">
      <c r="A443" s="233"/>
      <c r="B443" s="234"/>
      <c r="C443" s="188"/>
      <c r="D443" s="230"/>
    </row>
    <row r="444" spans="1:4" ht="15">
      <c r="A444" s="233"/>
      <c r="B444" s="234"/>
      <c r="C444" s="188"/>
      <c r="D444" s="230"/>
    </row>
    <row r="445" spans="1:4" ht="15">
      <c r="A445" s="233"/>
      <c r="B445" s="234"/>
      <c r="C445" s="188"/>
      <c r="D445" s="230"/>
    </row>
    <row r="446" spans="1:4" ht="15">
      <c r="A446" s="233"/>
      <c r="B446" s="234"/>
      <c r="C446" s="188"/>
      <c r="D446" s="230"/>
    </row>
    <row r="447" spans="1:4" ht="15">
      <c r="A447" s="233"/>
      <c r="B447" s="234"/>
      <c r="C447" s="188"/>
      <c r="D447" s="230"/>
    </row>
    <row r="448" spans="1:4" ht="15">
      <c r="A448" s="233"/>
      <c r="B448" s="234"/>
      <c r="C448" s="188"/>
      <c r="D448" s="230"/>
    </row>
    <row r="449" spans="1:4" ht="15">
      <c r="A449" s="233"/>
      <c r="B449" s="234"/>
      <c r="C449" s="188"/>
      <c r="D449" s="230"/>
    </row>
    <row r="450" spans="1:4" ht="15">
      <c r="A450" s="233"/>
      <c r="B450" s="234"/>
      <c r="C450" s="188"/>
      <c r="D450" s="230"/>
    </row>
    <row r="451" spans="1:4" ht="15">
      <c r="A451" s="307"/>
      <c r="B451" s="307"/>
      <c r="C451" s="188"/>
      <c r="D451" s="230"/>
    </row>
    <row r="452" spans="1:4" ht="15">
      <c r="A452" s="299"/>
      <c r="B452" s="299"/>
      <c r="C452" s="188"/>
      <c r="D452" s="230"/>
    </row>
    <row r="453" spans="1:4" ht="15">
      <c r="A453" s="299"/>
      <c r="B453" s="299"/>
      <c r="C453" s="188"/>
      <c r="D453" s="230"/>
    </row>
    <row r="454" spans="1:4" ht="15">
      <c r="A454" s="299"/>
      <c r="B454" s="299"/>
      <c r="C454" s="188"/>
      <c r="D454" s="230"/>
    </row>
    <row r="455" spans="1:4" ht="15">
      <c r="A455" s="297"/>
      <c r="B455" s="297"/>
      <c r="C455" s="188"/>
      <c r="D455" s="230"/>
    </row>
    <row r="456" spans="1:4" ht="15">
      <c r="A456" s="299"/>
      <c r="B456" s="299"/>
      <c r="C456" s="188"/>
      <c r="D456" s="230"/>
    </row>
    <row r="457" spans="1:4" ht="15">
      <c r="A457" s="299"/>
      <c r="B457" s="299"/>
      <c r="C457" s="188"/>
      <c r="D457" s="230"/>
    </row>
    <row r="458" spans="1:4" ht="15">
      <c r="A458" s="299"/>
      <c r="B458" s="299"/>
      <c r="C458" s="188"/>
      <c r="D458" s="230"/>
    </row>
    <row r="459" spans="1:4" ht="15">
      <c r="A459" s="299"/>
      <c r="B459" s="299"/>
      <c r="C459" s="188"/>
      <c r="D459" s="230"/>
    </row>
    <row r="460" spans="1:4" ht="15">
      <c r="A460" s="299"/>
      <c r="B460" s="299"/>
      <c r="C460" s="188"/>
      <c r="D460" s="230"/>
    </row>
    <row r="461" spans="1:4" ht="15">
      <c r="A461" s="297"/>
      <c r="B461" s="297"/>
      <c r="C461" s="188"/>
      <c r="D461" s="230"/>
    </row>
    <row r="462" spans="1:4" ht="15">
      <c r="A462" s="299"/>
      <c r="B462" s="299"/>
      <c r="C462" s="188"/>
      <c r="D462" s="230"/>
    </row>
    <row r="463" spans="1:4" ht="15">
      <c r="A463" s="299"/>
      <c r="B463" s="299"/>
      <c r="C463" s="188"/>
      <c r="D463" s="230"/>
    </row>
    <row r="464" spans="1:4" ht="15">
      <c r="A464" s="299"/>
      <c r="B464" s="299"/>
      <c r="C464" s="188"/>
      <c r="D464" s="230"/>
    </row>
    <row r="465" spans="1:4" ht="15">
      <c r="A465" s="299"/>
      <c r="B465" s="299"/>
      <c r="C465" s="188"/>
      <c r="D465" s="230"/>
    </row>
    <row r="466" spans="1:4" ht="15">
      <c r="A466" s="299"/>
      <c r="B466" s="299"/>
      <c r="C466" s="188"/>
      <c r="D466" s="230"/>
    </row>
    <row r="467" spans="1:4" ht="15">
      <c r="A467" s="299"/>
      <c r="B467" s="299"/>
      <c r="C467" s="188"/>
      <c r="D467" s="230"/>
    </row>
    <row r="468" spans="1:4" ht="15">
      <c r="A468" s="299"/>
      <c r="B468" s="299"/>
      <c r="C468" s="188"/>
      <c r="D468" s="230"/>
    </row>
    <row r="469" spans="1:4" ht="15">
      <c r="A469" s="307"/>
      <c r="B469" s="307"/>
      <c r="C469" s="188"/>
      <c r="D469" s="230"/>
    </row>
    <row r="470" spans="1:4" ht="15">
      <c r="A470" s="307"/>
      <c r="B470" s="307"/>
      <c r="C470" s="188"/>
      <c r="D470" s="230"/>
    </row>
    <row r="471" spans="1:4" ht="15">
      <c r="A471" s="307"/>
      <c r="B471" s="307"/>
      <c r="C471" s="188"/>
      <c r="D471" s="230"/>
    </row>
    <row r="472" spans="1:4" ht="15">
      <c r="A472" s="235"/>
      <c r="B472" s="236"/>
      <c r="C472" s="188"/>
      <c r="D472" s="230"/>
    </row>
    <row r="473" spans="1:4" ht="15">
      <c r="A473" s="299"/>
      <c r="B473" s="299"/>
      <c r="C473" s="188"/>
      <c r="D473" s="230"/>
    </row>
    <row r="474" spans="1:4" ht="15">
      <c r="A474" s="309" t="s">
        <v>42</v>
      </c>
      <c r="B474" s="309"/>
      <c r="C474" s="309"/>
      <c r="D474" s="237">
        <f>SUM(D433:D473)/2</f>
        <v>0</v>
      </c>
    </row>
    <row r="475" spans="1:4" ht="15">
      <c r="A475" s="321" t="s">
        <v>43</v>
      </c>
      <c r="B475" s="321"/>
      <c r="C475" s="321"/>
      <c r="D475" s="321"/>
    </row>
    <row r="476" spans="1:4" ht="15">
      <c r="A476" s="290" t="s">
        <v>44</v>
      </c>
      <c r="B476" s="290"/>
      <c r="C476" s="290"/>
      <c r="D476" s="155"/>
    </row>
    <row r="477" spans="1:4" ht="15">
      <c r="A477" s="290" t="s">
        <v>45</v>
      </c>
      <c r="B477" s="290"/>
      <c r="C477" s="290"/>
      <c r="D477" s="155"/>
    </row>
    <row r="478" spans="1:4" ht="15">
      <c r="A478" s="290" t="s">
        <v>46</v>
      </c>
      <c r="B478" s="290"/>
      <c r="C478" s="290"/>
      <c r="D478" s="155"/>
    </row>
    <row r="479" spans="1:4" ht="15">
      <c r="A479" s="321" t="s">
        <v>47</v>
      </c>
      <c r="B479" s="321"/>
      <c r="C479" s="321"/>
      <c r="D479" s="321"/>
    </row>
    <row r="480" spans="1:4" ht="15">
      <c r="A480" s="311" t="s">
        <v>48</v>
      </c>
      <c r="B480" s="311"/>
      <c r="C480" s="311"/>
      <c r="D480" s="238">
        <f>ROUND(D500,1)</f>
        <v>0</v>
      </c>
    </row>
    <row r="481" spans="1:4" ht="15">
      <c r="A481" s="290" t="s">
        <v>49</v>
      </c>
      <c r="B481" s="290"/>
      <c r="C481" s="290"/>
      <c r="D481" s="151"/>
    </row>
    <row r="482" spans="1:4" ht="15">
      <c r="A482" s="290" t="s">
        <v>50</v>
      </c>
      <c r="B482" s="290"/>
      <c r="C482" s="290"/>
      <c r="D482" s="151"/>
    </row>
    <row r="483" spans="1:4" ht="15">
      <c r="A483" s="290" t="s">
        <v>51</v>
      </c>
      <c r="B483" s="290"/>
      <c r="C483" s="290"/>
      <c r="D483" s="151"/>
    </row>
    <row r="484" spans="1:4" ht="15">
      <c r="A484" s="321" t="s">
        <v>52</v>
      </c>
      <c r="B484" s="321"/>
      <c r="C484" s="321"/>
      <c r="D484" s="321"/>
    </row>
    <row r="485" spans="1:4" ht="15">
      <c r="A485" s="290" t="s">
        <v>53</v>
      </c>
      <c r="B485" s="290"/>
      <c r="C485" s="290"/>
      <c r="D485" s="151"/>
    </row>
    <row r="486" spans="1:4" ht="15">
      <c r="A486" s="290" t="s">
        <v>54</v>
      </c>
      <c r="B486" s="290"/>
      <c r="C486" s="290"/>
      <c r="D486" s="151"/>
    </row>
    <row r="487" spans="1:4" ht="15">
      <c r="A487" s="290" t="s">
        <v>55</v>
      </c>
      <c r="B487" s="290"/>
      <c r="C487" s="290"/>
      <c r="D487" s="151"/>
    </row>
    <row r="488" spans="1:4" ht="15">
      <c r="A488" s="290" t="s">
        <v>56</v>
      </c>
      <c r="B488" s="290"/>
      <c r="C488" s="290"/>
      <c r="D488" s="151"/>
    </row>
    <row r="489" spans="1:4" ht="15">
      <c r="A489" s="321" t="s">
        <v>57</v>
      </c>
      <c r="B489" s="321"/>
      <c r="C489" s="321"/>
      <c r="D489" s="321"/>
    </row>
    <row r="490" spans="1:4" ht="15">
      <c r="A490" s="290" t="s">
        <v>58</v>
      </c>
      <c r="B490" s="290"/>
      <c r="C490" s="290"/>
      <c r="D490" s="151"/>
    </row>
    <row r="491" spans="1:4" ht="15">
      <c r="A491" s="290" t="s">
        <v>59</v>
      </c>
      <c r="B491" s="290"/>
      <c r="C491" s="290"/>
      <c r="D491" s="151"/>
    </row>
    <row r="492" spans="1:4" ht="15">
      <c r="A492" s="290" t="s">
        <v>60</v>
      </c>
      <c r="B492" s="290"/>
      <c r="C492" s="290"/>
      <c r="D492" s="151"/>
    </row>
    <row r="493" spans="1:4" ht="15">
      <c r="A493" s="313" t="s">
        <v>61</v>
      </c>
      <c r="B493" s="313"/>
      <c r="C493" s="313"/>
      <c r="D493" s="151"/>
    </row>
    <row r="494" spans="1:4" ht="15">
      <c r="A494" s="31" t="str">
        <f>IF(C495&lt;5," Conclusion à refaire","Bien, vous n'avez pas à refaire la conclusion")</f>
        <v> Conclusion à refaire</v>
      </c>
      <c r="B494" s="241" t="str">
        <f>HYPERLINK("http://alain-fournier.entmip.fr/classes/lg-ts1/conclusion-a-refaire--7923.htm","Pour refaire la conclusion sur l'ENT, cliquez ici")</f>
        <v>Pour refaire la conclusion sur l'ENT, cliquez ici</v>
      </c>
      <c r="C494" s="242"/>
      <c r="D494" s="240"/>
    </row>
    <row r="495" spans="1:4" ht="15">
      <c r="A495" s="32"/>
      <c r="B495" s="33"/>
      <c r="C495" s="33">
        <f>SUM(D490:D493)</f>
        <v>0</v>
      </c>
      <c r="D495" s="243"/>
    </row>
    <row r="496" spans="1:4" ht="15">
      <c r="A496" s="322"/>
      <c r="B496" s="322"/>
      <c r="C496" s="322"/>
      <c r="D496" s="240"/>
    </row>
    <row r="497" spans="1:4" ht="15">
      <c r="A497" s="322"/>
      <c r="B497" s="322"/>
      <c r="C497" s="322"/>
      <c r="D497" s="240"/>
    </row>
    <row r="498" spans="1:4" ht="15">
      <c r="A498" s="309" t="s">
        <v>42</v>
      </c>
      <c r="B498" s="309"/>
      <c r="C498" s="309"/>
      <c r="D498" s="237">
        <f>SUM(D424:D428,D431,D475:D493,D496:D497)/4</f>
        <v>0</v>
      </c>
    </row>
    <row r="499" spans="1:4" ht="20.25">
      <c r="A499" s="315" t="s">
        <v>62</v>
      </c>
      <c r="B499" s="315"/>
      <c r="C499" s="315"/>
      <c r="D499" s="23">
        <f>ROUND(C500,0)</f>
        <v>0</v>
      </c>
    </row>
    <row r="500" spans="1:4" ht="15">
      <c r="A500" s="317" t="s">
        <v>63</v>
      </c>
      <c r="B500" s="317"/>
      <c r="C500" s="154">
        <f>SUM(D474,D498)</f>
        <v>0</v>
      </c>
      <c r="D500" s="239" t="str">
        <f>IF(D474&lt;5,"0",IF(D474&gt;=5,"2"))</f>
        <v>0</v>
      </c>
    </row>
    <row r="501" spans="1:4" ht="27">
      <c r="A501" s="299" t="str">
        <f>IF(D499&lt;8,"Un devoir décevant",IF(D499&lt;12,"Un devoir acceptable mais qui peut être amélioré",IF(D499&lt;14,"Un bon travail","Excellent devoir")))</f>
        <v>Un devoir décevant</v>
      </c>
      <c r="B501" s="299"/>
      <c r="C501" s="299"/>
      <c r="D501" s="26" t="str">
        <f>IF(D499&lt;8,"",IF(D499&lt;12,"",IF(D499&lt;14,"","")))</f>
        <v></v>
      </c>
    </row>
    <row r="502" spans="1:4" ht="15">
      <c r="A502" s="299" t="str">
        <f>IF(D430&lt;2,"La méthode de l'introduction n'est pas maîtrisée",IF(D430&lt;8,"L'introduction est incomplète","La méthode de l'introduction est maîtrisée"))</f>
        <v>La méthode de l'introduction n'est pas maîtrisée</v>
      </c>
      <c r="B502" s="299"/>
      <c r="C502" s="299"/>
      <c r="D502" s="27"/>
    </row>
    <row r="503" spans="1:4" ht="15">
      <c r="A503" s="299" t="str">
        <f>IF(D474&lt;5,"L'argumentation est insuffisante",IF(D474&gt;=5,"L'argumentation est satisfaisante"))</f>
        <v>L'argumentation est insuffisante</v>
      </c>
      <c r="B503" s="299"/>
      <c r="C503" s="299"/>
      <c r="D503" s="27"/>
    </row>
    <row r="504" spans="1:4" ht="15">
      <c r="A504" s="324" t="str">
        <f>IF(D495&lt;2,"La méthode de la conclusion n'est pas maîtrisée",IF(D495&lt;8,"La conclusion est incomplète","La méthode de la conclusion est maîtrisée"))</f>
        <v>La méthode de la conclusion n'est pas maîtrisée</v>
      </c>
      <c r="B504" s="324"/>
      <c r="C504" s="324"/>
      <c r="D504" s="157"/>
    </row>
  </sheetData>
  <sheetProtection selectLockedCells="1" selectUnlockedCells="1"/>
  <mergeCells count="389">
    <mergeCell ref="A29:B29"/>
    <mergeCell ref="A30:B30"/>
    <mergeCell ref="A27:B27"/>
    <mergeCell ref="A32:B32"/>
    <mergeCell ref="A33:B33"/>
    <mergeCell ref="A34:B34"/>
    <mergeCell ref="A28:B28"/>
    <mergeCell ref="A35:B35"/>
    <mergeCell ref="A36:B36"/>
    <mergeCell ref="A20:B20"/>
    <mergeCell ref="A21:B21"/>
    <mergeCell ref="A22:B22"/>
    <mergeCell ref="A23:B23"/>
    <mergeCell ref="A24:B24"/>
    <mergeCell ref="A31:B31"/>
    <mergeCell ref="A25:B25"/>
    <mergeCell ref="A26:B26"/>
    <mergeCell ref="A502:C502"/>
    <mergeCell ref="A503:C503"/>
    <mergeCell ref="A485:C485"/>
    <mergeCell ref="A486:C486"/>
    <mergeCell ref="A487:C487"/>
    <mergeCell ref="A488:C488"/>
    <mergeCell ref="A489:D489"/>
    <mergeCell ref="A490:C490"/>
    <mergeCell ref="A504:C504"/>
    <mergeCell ref="A491:C491"/>
    <mergeCell ref="A492:C492"/>
    <mergeCell ref="A493:C493"/>
    <mergeCell ref="A496:C496"/>
    <mergeCell ref="A497:C497"/>
    <mergeCell ref="A498:C498"/>
    <mergeCell ref="A499:C499"/>
    <mergeCell ref="A500:B500"/>
    <mergeCell ref="A501:C501"/>
    <mergeCell ref="A479:D479"/>
    <mergeCell ref="A480:C480"/>
    <mergeCell ref="A481:C481"/>
    <mergeCell ref="A482:C482"/>
    <mergeCell ref="A483:C483"/>
    <mergeCell ref="A484:D484"/>
    <mergeCell ref="A473:B473"/>
    <mergeCell ref="A474:C474"/>
    <mergeCell ref="A475:D475"/>
    <mergeCell ref="A476:C476"/>
    <mergeCell ref="A477:C477"/>
    <mergeCell ref="A478:C478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32:D432"/>
    <mergeCell ref="A433:B433"/>
    <mergeCell ref="A434:B434"/>
    <mergeCell ref="A451:B451"/>
    <mergeCell ref="A452:B452"/>
    <mergeCell ref="A453:B453"/>
    <mergeCell ref="A424:D424"/>
    <mergeCell ref="A425:C425"/>
    <mergeCell ref="A426:C426"/>
    <mergeCell ref="A427:C427"/>
    <mergeCell ref="A428:C428"/>
    <mergeCell ref="A431:C431"/>
    <mergeCell ref="A418:C418"/>
    <mergeCell ref="A419:C419"/>
    <mergeCell ref="A420:C420"/>
    <mergeCell ref="A421:C421"/>
    <mergeCell ref="A422:D422"/>
    <mergeCell ref="A423:D423"/>
    <mergeCell ref="A412:C412"/>
    <mergeCell ref="A413:C413"/>
    <mergeCell ref="A414:C414"/>
    <mergeCell ref="A415:C415"/>
    <mergeCell ref="A416:B416"/>
    <mergeCell ref="A417:C417"/>
    <mergeCell ref="A404:C404"/>
    <mergeCell ref="A405:D405"/>
    <mergeCell ref="A406:C406"/>
    <mergeCell ref="A407:C407"/>
    <mergeCell ref="A408:C408"/>
    <mergeCell ref="A409:C409"/>
    <mergeCell ref="A398:C398"/>
    <mergeCell ref="A399:C399"/>
    <mergeCell ref="A400:D400"/>
    <mergeCell ref="A401:C401"/>
    <mergeCell ref="A402:C402"/>
    <mergeCell ref="A403:C403"/>
    <mergeCell ref="A392:C392"/>
    <mergeCell ref="A393:C393"/>
    <mergeCell ref="A394:C394"/>
    <mergeCell ref="A395:D395"/>
    <mergeCell ref="A396:C396"/>
    <mergeCell ref="A397:C397"/>
    <mergeCell ref="A385:B385"/>
    <mergeCell ref="A386:B386"/>
    <mergeCell ref="A387:B387"/>
    <mergeCell ref="A389:B389"/>
    <mergeCell ref="A390:C390"/>
    <mergeCell ref="A391:D391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43:C343"/>
    <mergeCell ref="A344:C344"/>
    <mergeCell ref="A347:C347"/>
    <mergeCell ref="A348:D348"/>
    <mergeCell ref="A349:B349"/>
    <mergeCell ref="A350:B350"/>
    <mergeCell ref="A337:C337"/>
    <mergeCell ref="A338:D338"/>
    <mergeCell ref="A339:D339"/>
    <mergeCell ref="A340:D340"/>
    <mergeCell ref="A341:C341"/>
    <mergeCell ref="A342:C342"/>
    <mergeCell ref="A331:C331"/>
    <mergeCell ref="A332:B332"/>
    <mergeCell ref="A333:C333"/>
    <mergeCell ref="A334:C334"/>
    <mergeCell ref="A335:C335"/>
    <mergeCell ref="A336:C336"/>
    <mergeCell ref="A323:C323"/>
    <mergeCell ref="A324:C324"/>
    <mergeCell ref="A325:C325"/>
    <mergeCell ref="A328:C328"/>
    <mergeCell ref="A329:C329"/>
    <mergeCell ref="A330:C330"/>
    <mergeCell ref="A317:C317"/>
    <mergeCell ref="A318:C318"/>
    <mergeCell ref="A319:C319"/>
    <mergeCell ref="A320:C320"/>
    <mergeCell ref="A321:D321"/>
    <mergeCell ref="A322:C322"/>
    <mergeCell ref="A311:D311"/>
    <mergeCell ref="A312:C312"/>
    <mergeCell ref="A313:C313"/>
    <mergeCell ref="A314:C314"/>
    <mergeCell ref="A315:C315"/>
    <mergeCell ref="A316:D316"/>
    <mergeCell ref="A305:B305"/>
    <mergeCell ref="A306:C306"/>
    <mergeCell ref="A307:D307"/>
    <mergeCell ref="A308:C308"/>
    <mergeCell ref="A309:C309"/>
    <mergeCell ref="A310:C310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64:D264"/>
    <mergeCell ref="A265:B265"/>
    <mergeCell ref="A266:B266"/>
    <mergeCell ref="A283:B283"/>
    <mergeCell ref="A284:B284"/>
    <mergeCell ref="A285:B285"/>
    <mergeCell ref="A256:D256"/>
    <mergeCell ref="A257:C257"/>
    <mergeCell ref="A258:C258"/>
    <mergeCell ref="A259:C259"/>
    <mergeCell ref="A260:C260"/>
    <mergeCell ref="A263:C263"/>
    <mergeCell ref="A250:C250"/>
    <mergeCell ref="A251:C251"/>
    <mergeCell ref="A252:C252"/>
    <mergeCell ref="A253:C253"/>
    <mergeCell ref="A254:D254"/>
    <mergeCell ref="A255:D255"/>
    <mergeCell ref="A244:C244"/>
    <mergeCell ref="A245:C245"/>
    <mergeCell ref="A246:C246"/>
    <mergeCell ref="A247:C247"/>
    <mergeCell ref="A248:B248"/>
    <mergeCell ref="A249:C249"/>
    <mergeCell ref="A236:C236"/>
    <mergeCell ref="A237:D237"/>
    <mergeCell ref="A238:C238"/>
    <mergeCell ref="A239:C239"/>
    <mergeCell ref="A240:C240"/>
    <mergeCell ref="A241:C241"/>
    <mergeCell ref="A230:C230"/>
    <mergeCell ref="A231:C231"/>
    <mergeCell ref="A232:D232"/>
    <mergeCell ref="A233:C233"/>
    <mergeCell ref="A234:C234"/>
    <mergeCell ref="A235:C235"/>
    <mergeCell ref="A224:C224"/>
    <mergeCell ref="A225:C225"/>
    <mergeCell ref="A226:C226"/>
    <mergeCell ref="A227:D227"/>
    <mergeCell ref="A228:C228"/>
    <mergeCell ref="A229:C229"/>
    <mergeCell ref="A217:B217"/>
    <mergeCell ref="A218:B218"/>
    <mergeCell ref="A219:B219"/>
    <mergeCell ref="A221:B221"/>
    <mergeCell ref="A222:C222"/>
    <mergeCell ref="A223:D223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75:C175"/>
    <mergeCell ref="A176:C176"/>
    <mergeCell ref="A179:C179"/>
    <mergeCell ref="A180:D180"/>
    <mergeCell ref="A181:B181"/>
    <mergeCell ref="A182:B182"/>
    <mergeCell ref="A169:C169"/>
    <mergeCell ref="A170:D170"/>
    <mergeCell ref="A171:D171"/>
    <mergeCell ref="A172:D172"/>
    <mergeCell ref="A173:C173"/>
    <mergeCell ref="A174:C174"/>
    <mergeCell ref="A163:C163"/>
    <mergeCell ref="A164:B164"/>
    <mergeCell ref="A165:C165"/>
    <mergeCell ref="A166:C166"/>
    <mergeCell ref="A167:C167"/>
    <mergeCell ref="A168:C168"/>
    <mergeCell ref="A155:C155"/>
    <mergeCell ref="A156:C156"/>
    <mergeCell ref="A157:C157"/>
    <mergeCell ref="A160:C160"/>
    <mergeCell ref="A161:C161"/>
    <mergeCell ref="A162:C162"/>
    <mergeCell ref="A149:C149"/>
    <mergeCell ref="A150:C150"/>
    <mergeCell ref="A151:C151"/>
    <mergeCell ref="A152:C152"/>
    <mergeCell ref="A153:D153"/>
    <mergeCell ref="A154:C154"/>
    <mergeCell ref="A143:D143"/>
    <mergeCell ref="A144:C144"/>
    <mergeCell ref="A145:C145"/>
    <mergeCell ref="A146:C146"/>
    <mergeCell ref="A147:C147"/>
    <mergeCell ref="A148:D148"/>
    <mergeCell ref="A137:B137"/>
    <mergeCell ref="A138:C138"/>
    <mergeCell ref="A139:D139"/>
    <mergeCell ref="A140:C140"/>
    <mergeCell ref="A141:C141"/>
    <mergeCell ref="A142:C142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96:D96"/>
    <mergeCell ref="A97:B97"/>
    <mergeCell ref="A98:B98"/>
    <mergeCell ref="A115:B115"/>
    <mergeCell ref="A116:B116"/>
    <mergeCell ref="A117:B117"/>
    <mergeCell ref="A88:D88"/>
    <mergeCell ref="A89:C89"/>
    <mergeCell ref="A90:C90"/>
    <mergeCell ref="A91:C91"/>
    <mergeCell ref="A92:C92"/>
    <mergeCell ref="A95:C95"/>
    <mergeCell ref="A82:C82"/>
    <mergeCell ref="A83:C83"/>
    <mergeCell ref="A84:C84"/>
    <mergeCell ref="A85:C85"/>
    <mergeCell ref="A86:D86"/>
    <mergeCell ref="A87:D87"/>
    <mergeCell ref="A76:C76"/>
    <mergeCell ref="A77:C77"/>
    <mergeCell ref="A78:C78"/>
    <mergeCell ref="A79:C79"/>
    <mergeCell ref="A80:B80"/>
    <mergeCell ref="A81:C81"/>
    <mergeCell ref="A68:C68"/>
    <mergeCell ref="A69:D69"/>
    <mergeCell ref="A70:C70"/>
    <mergeCell ref="A71:C71"/>
    <mergeCell ref="A72:C72"/>
    <mergeCell ref="A73:C73"/>
    <mergeCell ref="A62:C62"/>
    <mergeCell ref="A63:C63"/>
    <mergeCell ref="A64:D64"/>
    <mergeCell ref="A65:C65"/>
    <mergeCell ref="A66:C66"/>
    <mergeCell ref="A67:C67"/>
    <mergeCell ref="A56:C56"/>
    <mergeCell ref="A57:C57"/>
    <mergeCell ref="A58:C58"/>
    <mergeCell ref="A59:D59"/>
    <mergeCell ref="A60:C60"/>
    <mergeCell ref="A61:C61"/>
    <mergeCell ref="A49:B49"/>
    <mergeCell ref="A50:B50"/>
    <mergeCell ref="A51:B51"/>
    <mergeCell ref="A53:B53"/>
    <mergeCell ref="A54:C54"/>
    <mergeCell ref="A55:D55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7:C7"/>
    <mergeCell ref="A8:C8"/>
    <mergeCell ref="A11:C11"/>
    <mergeCell ref="A12:D12"/>
    <mergeCell ref="A13:B13"/>
    <mergeCell ref="A15:B15"/>
    <mergeCell ref="A1:C1"/>
    <mergeCell ref="A2:D2"/>
    <mergeCell ref="A3:D3"/>
    <mergeCell ref="A4:D4"/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D504"/>
  <sheetViews>
    <sheetView zoomScalePageLayoutView="0" workbookViewId="0" topLeftCell="A1">
      <selection activeCell="A26" sqref="A26"/>
    </sheetView>
  </sheetViews>
  <sheetFormatPr defaultColWidth="11.00390625" defaultRowHeight="15"/>
  <cols>
    <col min="1" max="1" width="56.140625" style="0" customWidth="1"/>
  </cols>
  <sheetData>
    <row r="1" spans="1:4" ht="90.75">
      <c r="A1" s="325" t="s">
        <v>31</v>
      </c>
      <c r="B1" s="325"/>
      <c r="C1" s="325"/>
      <c r="D1" s="4" t="s">
        <v>32</v>
      </c>
    </row>
    <row r="2" spans="1:4" ht="15">
      <c r="A2" s="285" t="s">
        <v>33</v>
      </c>
      <c r="B2" s="285"/>
      <c r="C2" s="285"/>
      <c r="D2" s="285"/>
    </row>
    <row r="3" spans="1:4" ht="15">
      <c r="A3" s="285" t="s">
        <v>34</v>
      </c>
      <c r="B3" s="285"/>
      <c r="C3" s="285"/>
      <c r="D3" s="285"/>
    </row>
    <row r="4" spans="1:4" ht="15">
      <c r="A4" s="285" t="s">
        <v>35</v>
      </c>
      <c r="B4" s="285"/>
      <c r="C4" s="285"/>
      <c r="D4" s="285"/>
    </row>
    <row r="5" spans="1:4" ht="15">
      <c r="A5" s="288" t="s">
        <v>36</v>
      </c>
      <c r="B5" s="288"/>
      <c r="C5" s="288"/>
      <c r="D5" s="151"/>
    </row>
    <row r="6" spans="1:4" ht="15">
      <c r="A6" s="290" t="s">
        <v>37</v>
      </c>
      <c r="B6" s="290"/>
      <c r="C6" s="290"/>
      <c r="D6" s="151"/>
    </row>
    <row r="7" spans="1:4" ht="15">
      <c r="A7" s="290" t="s">
        <v>38</v>
      </c>
      <c r="B7" s="290"/>
      <c r="C7" s="290"/>
      <c r="D7" s="225"/>
    </row>
    <row r="8" spans="1:4" ht="15">
      <c r="A8" s="292"/>
      <c r="B8" s="292"/>
      <c r="C8" s="292"/>
      <c r="D8" s="226"/>
    </row>
    <row r="9" spans="1:4" ht="15">
      <c r="A9" s="8" t="str">
        <f>IF(C10&lt;5," Introduction à refaire","Bien, vous n'avez pas à refaire l'introduction")</f>
        <v> Introduction à refaire</v>
      </c>
      <c r="B9" s="227" t="str">
        <f>HYPERLINK("http://alain-fournier.entmip.fr/classes/lg-ts1/introduction-7922.htm","Pour refaire l'introduction sur l'ENT, cliquez ici")</f>
        <v>Pour refaire l'introduction sur l'ENT, cliquez ici</v>
      </c>
      <c r="C9" s="228"/>
      <c r="D9" s="226"/>
    </row>
    <row r="10" spans="1:4" ht="15">
      <c r="A10" s="11" t="s">
        <v>39</v>
      </c>
      <c r="B10" s="12"/>
      <c r="C10" s="12">
        <f>SUM(D5:D8)</f>
        <v>0</v>
      </c>
      <c r="D10" s="229">
        <f>SUM(D5:D8)</f>
        <v>0</v>
      </c>
    </row>
    <row r="11" spans="1:4" ht="15">
      <c r="A11" s="290" t="s">
        <v>40</v>
      </c>
      <c r="B11" s="290"/>
      <c r="C11" s="290"/>
      <c r="D11" s="151"/>
    </row>
    <row r="12" spans="1:4" ht="15">
      <c r="A12" s="294" t="s">
        <v>41</v>
      </c>
      <c r="B12" s="294"/>
      <c r="C12" s="294"/>
      <c r="D12" s="294"/>
    </row>
    <row r="13" spans="1:4" ht="15">
      <c r="A13" s="297"/>
      <c r="B13" s="297"/>
      <c r="C13" s="188"/>
      <c r="D13" s="230"/>
    </row>
    <row r="14" spans="1:4" ht="15">
      <c r="A14" s="299"/>
      <c r="B14" s="299"/>
      <c r="C14" s="188"/>
      <c r="D14" s="230"/>
    </row>
    <row r="15" spans="1:4" ht="15">
      <c r="A15" s="233"/>
      <c r="B15" s="234"/>
      <c r="C15" s="188"/>
      <c r="D15" s="230"/>
    </row>
    <row r="16" spans="1:4" ht="15">
      <c r="A16" s="233"/>
      <c r="B16" s="234"/>
      <c r="C16" s="188"/>
      <c r="D16" s="230"/>
    </row>
    <row r="17" spans="1:4" ht="15">
      <c r="A17" s="233"/>
      <c r="B17" s="234"/>
      <c r="C17" s="188"/>
      <c r="D17" s="230"/>
    </row>
    <row r="18" spans="1:4" ht="15">
      <c r="A18" s="233"/>
      <c r="B18" s="234"/>
      <c r="C18" s="188"/>
      <c r="D18" s="230"/>
    </row>
    <row r="19" spans="1:4" ht="15">
      <c r="A19" s="233"/>
      <c r="B19" s="234"/>
      <c r="C19" s="188"/>
      <c r="D19" s="230"/>
    </row>
    <row r="20" spans="1:4" ht="15">
      <c r="A20" s="233"/>
      <c r="B20" s="234"/>
      <c r="C20" s="188"/>
      <c r="D20" s="230"/>
    </row>
    <row r="21" spans="1:4" ht="15">
      <c r="A21" s="233"/>
      <c r="B21" s="234"/>
      <c r="C21" s="188"/>
      <c r="D21" s="230"/>
    </row>
    <row r="22" spans="1:4" ht="15">
      <c r="A22" s="233"/>
      <c r="B22" s="234"/>
      <c r="C22" s="188"/>
      <c r="D22" s="230"/>
    </row>
    <row r="23" spans="1:4" ht="15">
      <c r="A23" s="233"/>
      <c r="B23" s="234"/>
      <c r="C23" s="188"/>
      <c r="D23" s="230"/>
    </row>
    <row r="24" spans="1:4" ht="15">
      <c r="A24" s="233"/>
      <c r="B24" s="234"/>
      <c r="C24" s="188"/>
      <c r="D24" s="230"/>
    </row>
    <row r="25" spans="1:4" ht="15">
      <c r="A25" s="233"/>
      <c r="B25" s="234"/>
      <c r="C25" s="188"/>
      <c r="D25" s="230"/>
    </row>
    <row r="26" spans="1:4" ht="15">
      <c r="A26" s="233"/>
      <c r="B26" s="234"/>
      <c r="C26" s="188"/>
      <c r="D26" s="230"/>
    </row>
    <row r="27" spans="1:4" ht="15">
      <c r="A27" s="233"/>
      <c r="B27" s="234"/>
      <c r="C27" s="188"/>
      <c r="D27" s="230"/>
    </row>
    <row r="28" spans="1:4" ht="15">
      <c r="A28" s="233"/>
      <c r="B28" s="234"/>
      <c r="C28" s="188"/>
      <c r="D28" s="230"/>
    </row>
    <row r="29" spans="1:4" ht="15">
      <c r="A29" s="233"/>
      <c r="B29" s="234"/>
      <c r="C29" s="188"/>
      <c r="D29" s="230"/>
    </row>
    <row r="30" spans="1:4" ht="15">
      <c r="A30" s="233"/>
      <c r="B30" s="234"/>
      <c r="C30" s="188"/>
      <c r="D30" s="230"/>
    </row>
    <row r="31" spans="1:4" ht="15">
      <c r="A31" s="307"/>
      <c r="B31" s="307"/>
      <c r="C31" s="188"/>
      <c r="D31" s="230"/>
    </row>
    <row r="32" spans="1:4" ht="15">
      <c r="A32" s="299"/>
      <c r="B32" s="299"/>
      <c r="C32" s="188"/>
      <c r="D32" s="230"/>
    </row>
    <row r="33" spans="1:4" ht="15">
      <c r="A33" s="299"/>
      <c r="B33" s="299"/>
      <c r="C33" s="188"/>
      <c r="D33" s="230"/>
    </row>
    <row r="34" spans="1:4" ht="15">
      <c r="A34" s="299"/>
      <c r="B34" s="299"/>
      <c r="C34" s="188"/>
      <c r="D34" s="230"/>
    </row>
    <row r="35" spans="1:4" ht="15">
      <c r="A35" s="297"/>
      <c r="B35" s="297"/>
      <c r="C35" s="188"/>
      <c r="D35" s="230"/>
    </row>
    <row r="36" spans="1:4" ht="15">
      <c r="A36" s="299"/>
      <c r="B36" s="299"/>
      <c r="C36" s="188"/>
      <c r="D36" s="230"/>
    </row>
    <row r="37" spans="1:4" ht="15">
      <c r="A37" s="299"/>
      <c r="B37" s="299"/>
      <c r="C37" s="188"/>
      <c r="D37" s="230"/>
    </row>
    <row r="38" spans="1:4" ht="15">
      <c r="A38" s="299"/>
      <c r="B38" s="299"/>
      <c r="C38" s="188"/>
      <c r="D38" s="230"/>
    </row>
    <row r="39" spans="1:4" ht="15">
      <c r="A39" s="299"/>
      <c r="B39" s="299"/>
      <c r="C39" s="188"/>
      <c r="D39" s="230"/>
    </row>
    <row r="40" spans="1:4" ht="15">
      <c r="A40" s="299"/>
      <c r="B40" s="299"/>
      <c r="C40" s="188"/>
      <c r="D40" s="230"/>
    </row>
    <row r="41" spans="1:4" ht="15">
      <c r="A41" s="297"/>
      <c r="B41" s="297"/>
      <c r="C41" s="188"/>
      <c r="D41" s="230"/>
    </row>
    <row r="42" spans="1:4" ht="15">
      <c r="A42" s="299"/>
      <c r="B42" s="299"/>
      <c r="C42" s="188"/>
      <c r="D42" s="230"/>
    </row>
    <row r="43" spans="1:4" ht="15">
      <c r="A43" s="299"/>
      <c r="B43" s="299"/>
      <c r="C43" s="188"/>
      <c r="D43" s="230"/>
    </row>
    <row r="44" spans="1:4" ht="15">
      <c r="A44" s="299"/>
      <c r="B44" s="299"/>
      <c r="C44" s="188"/>
      <c r="D44" s="230"/>
    </row>
    <row r="45" spans="1:4" ht="15">
      <c r="A45" s="299"/>
      <c r="B45" s="299"/>
      <c r="C45" s="188"/>
      <c r="D45" s="230"/>
    </row>
    <row r="46" spans="1:4" ht="15">
      <c r="A46" s="299"/>
      <c r="B46" s="299"/>
      <c r="C46" s="188"/>
      <c r="D46" s="230"/>
    </row>
    <row r="47" spans="1:4" ht="15">
      <c r="A47" s="299"/>
      <c r="B47" s="299"/>
      <c r="C47" s="188"/>
      <c r="D47" s="230"/>
    </row>
    <row r="48" spans="1:4" ht="15">
      <c r="A48" s="299"/>
      <c r="B48" s="299"/>
      <c r="C48" s="188"/>
      <c r="D48" s="230"/>
    </row>
    <row r="49" spans="1:4" ht="15">
      <c r="A49" s="307"/>
      <c r="B49" s="307"/>
      <c r="C49" s="188"/>
      <c r="D49" s="230"/>
    </row>
    <row r="50" spans="1:4" ht="15">
      <c r="A50" s="307"/>
      <c r="B50" s="307"/>
      <c r="C50" s="188"/>
      <c r="D50" s="230"/>
    </row>
    <row r="51" spans="1:4" ht="15">
      <c r="A51" s="307"/>
      <c r="B51" s="307"/>
      <c r="C51" s="188"/>
      <c r="D51" s="230"/>
    </row>
    <row r="52" spans="1:4" ht="15">
      <c r="A52" s="235"/>
      <c r="B52" s="236"/>
      <c r="C52" s="188"/>
      <c r="D52" s="230"/>
    </row>
    <row r="53" spans="1:4" ht="15">
      <c r="A53" s="299"/>
      <c r="B53" s="299"/>
      <c r="C53" s="188"/>
      <c r="D53" s="230"/>
    </row>
    <row r="54" spans="1:4" ht="15">
      <c r="A54" s="309" t="s">
        <v>42</v>
      </c>
      <c r="B54" s="309"/>
      <c r="C54" s="309"/>
      <c r="D54" s="237">
        <f>SUM(D13:D53)/2</f>
        <v>0</v>
      </c>
    </row>
    <row r="55" spans="1:4" ht="15">
      <c r="A55" s="285" t="s">
        <v>43</v>
      </c>
      <c r="B55" s="285"/>
      <c r="C55" s="285"/>
      <c r="D55" s="285"/>
    </row>
    <row r="56" spans="1:4" ht="15">
      <c r="A56" s="290" t="s">
        <v>44</v>
      </c>
      <c r="B56" s="290"/>
      <c r="C56" s="290"/>
      <c r="D56" s="155"/>
    </row>
    <row r="57" spans="1:4" ht="15">
      <c r="A57" s="290" t="s">
        <v>45</v>
      </c>
      <c r="B57" s="290"/>
      <c r="C57" s="290"/>
      <c r="D57" s="155"/>
    </row>
    <row r="58" spans="1:4" ht="15">
      <c r="A58" s="290" t="s">
        <v>46</v>
      </c>
      <c r="B58" s="290"/>
      <c r="C58" s="290"/>
      <c r="D58" s="155"/>
    </row>
    <row r="59" spans="1:4" ht="15">
      <c r="A59" s="285" t="s">
        <v>47</v>
      </c>
      <c r="B59" s="285"/>
      <c r="C59" s="285"/>
      <c r="D59" s="285"/>
    </row>
    <row r="60" spans="1:4" ht="15">
      <c r="A60" s="311" t="s">
        <v>48</v>
      </c>
      <c r="B60" s="311"/>
      <c r="C60" s="311"/>
      <c r="D60" s="238">
        <f>ROUND(D80,1)</f>
        <v>0</v>
      </c>
    </row>
    <row r="61" spans="1:4" ht="15">
      <c r="A61" s="290" t="s">
        <v>49</v>
      </c>
      <c r="B61" s="290"/>
      <c r="C61" s="290"/>
      <c r="D61" s="151"/>
    </row>
    <row r="62" spans="1:4" ht="15">
      <c r="A62" s="290" t="s">
        <v>50</v>
      </c>
      <c r="B62" s="290"/>
      <c r="C62" s="290"/>
      <c r="D62" s="151"/>
    </row>
    <row r="63" spans="1:4" ht="15">
      <c r="A63" s="290" t="s">
        <v>51</v>
      </c>
      <c r="B63" s="290"/>
      <c r="C63" s="290"/>
      <c r="D63" s="151"/>
    </row>
    <row r="64" spans="1:4" ht="15">
      <c r="A64" s="285" t="s">
        <v>52</v>
      </c>
      <c r="B64" s="285"/>
      <c r="C64" s="285"/>
      <c r="D64" s="285"/>
    </row>
    <row r="65" spans="1:4" ht="15">
      <c r="A65" s="290" t="s">
        <v>53</v>
      </c>
      <c r="B65" s="290"/>
      <c r="C65" s="290"/>
      <c r="D65" s="151"/>
    </row>
    <row r="66" spans="1:4" ht="15">
      <c r="A66" s="290" t="s">
        <v>54</v>
      </c>
      <c r="B66" s="290"/>
      <c r="C66" s="290"/>
      <c r="D66" s="151"/>
    </row>
    <row r="67" spans="1:4" ht="15">
      <c r="A67" s="290" t="s">
        <v>55</v>
      </c>
      <c r="B67" s="290"/>
      <c r="C67" s="290"/>
      <c r="D67" s="151"/>
    </row>
    <row r="68" spans="1:4" ht="15">
      <c r="A68" s="290" t="s">
        <v>56</v>
      </c>
      <c r="B68" s="290"/>
      <c r="C68" s="290"/>
      <c r="D68" s="151"/>
    </row>
    <row r="69" spans="1:4" ht="15">
      <c r="A69" s="285" t="s">
        <v>57</v>
      </c>
      <c r="B69" s="285"/>
      <c r="C69" s="285"/>
      <c r="D69" s="285"/>
    </row>
    <row r="70" spans="1:4" ht="15">
      <c r="A70" s="290" t="s">
        <v>58</v>
      </c>
      <c r="B70" s="290"/>
      <c r="C70" s="290"/>
      <c r="D70" s="151"/>
    </row>
    <row r="71" spans="1:4" ht="15">
      <c r="A71" s="290" t="s">
        <v>59</v>
      </c>
      <c r="B71" s="290"/>
      <c r="C71" s="290"/>
      <c r="D71" s="151"/>
    </row>
    <row r="72" spans="1:4" ht="15">
      <c r="A72" s="290" t="s">
        <v>60</v>
      </c>
      <c r="B72" s="290"/>
      <c r="C72" s="290"/>
      <c r="D72" s="151"/>
    </row>
    <row r="73" spans="1:4" ht="15">
      <c r="A73" s="313" t="s">
        <v>61</v>
      </c>
      <c r="B73" s="313"/>
      <c r="C73" s="313"/>
      <c r="D73" s="151"/>
    </row>
    <row r="74" spans="1:4" ht="15">
      <c r="A74" s="8" t="str">
        <f>IF(C75&lt;5," Conclusion à refaire","Bien, vous n'avez pas à refaire la conclusion")</f>
        <v> Conclusion à refaire</v>
      </c>
      <c r="B74" s="227" t="str">
        <f>HYPERLINK("http://alain-fournier.entmip.fr/classes/lg-ts1/conclusion-a-refaire--7923.htm","Pour refaire la conclusion sur l'ENT, cliquez ici")</f>
        <v>Pour refaire la conclusion sur l'ENT, cliquez ici</v>
      </c>
      <c r="C74" s="228"/>
      <c r="D74" s="226"/>
    </row>
    <row r="75" spans="1:4" ht="15">
      <c r="A75" s="11"/>
      <c r="B75" s="12"/>
      <c r="C75" s="12">
        <f>SUM(D70:D73)</f>
        <v>0</v>
      </c>
      <c r="D75" s="229"/>
    </row>
    <row r="76" spans="1:4" ht="15">
      <c r="A76" s="292"/>
      <c r="B76" s="292"/>
      <c r="C76" s="292"/>
      <c r="D76" s="226"/>
    </row>
    <row r="77" spans="1:4" ht="15">
      <c r="A77" s="292"/>
      <c r="B77" s="292"/>
      <c r="C77" s="292"/>
      <c r="D77" s="226"/>
    </row>
    <row r="78" spans="1:4" ht="15">
      <c r="A78" s="309" t="s">
        <v>42</v>
      </c>
      <c r="B78" s="309"/>
      <c r="C78" s="309"/>
      <c r="D78" s="237">
        <f>SUM(D4:D8,D11,D55:D73,D76:D77)/4</f>
        <v>0</v>
      </c>
    </row>
    <row r="79" spans="1:4" ht="20.25">
      <c r="A79" s="315" t="s">
        <v>62</v>
      </c>
      <c r="B79" s="315"/>
      <c r="C79" s="315"/>
      <c r="D79" s="23">
        <f>ROUND(C80,0)</f>
        <v>0</v>
      </c>
    </row>
    <row r="80" spans="1:4" ht="15">
      <c r="A80" s="317" t="s">
        <v>63</v>
      </c>
      <c r="B80" s="317"/>
      <c r="C80" s="154">
        <f>SUM(D54,D78)</f>
        <v>0</v>
      </c>
      <c r="D80" s="239" t="str">
        <f>IF(D54&lt;5,"0",IF(D54&gt;=5,"2"))</f>
        <v>0</v>
      </c>
    </row>
    <row r="81" spans="1:4" ht="27">
      <c r="A81" s="299" t="str">
        <f>IF(D79&lt;8,"Un devoir décevant",IF(D79&lt;12,"Un devoir acceptable mais qui peut être amélioré",IF(D79&lt;14,"Un bon travail","Excellent devoir")))</f>
        <v>Un devoir décevant</v>
      </c>
      <c r="B81" s="299"/>
      <c r="C81" s="299"/>
      <c r="D81" s="26" t="str">
        <f>IF(D79&lt;8,"",IF(D79&lt;12,"",IF(D79&lt;14,"","")))</f>
        <v></v>
      </c>
    </row>
    <row r="82" spans="1:4" ht="15">
      <c r="A82" s="299" t="str">
        <f>IF(D10&lt;2,"La méthode de l'introduction n'est pas maîtrisée",IF(D10&lt;8,"L'introduction est incomplète","La méthode de l'introduction est maîtrisée"))</f>
        <v>La méthode de l'introduction n'est pas maîtrisée</v>
      </c>
      <c r="B82" s="299"/>
      <c r="C82" s="299"/>
      <c r="D82" s="27"/>
    </row>
    <row r="83" spans="1:4" ht="15">
      <c r="A83" s="299" t="str">
        <f>IF(D54&lt;5,"L'argumentation est insuffisante",IF(D54&gt;=5,"L'argumentation est satisfaisante"))</f>
        <v>L'argumentation est insuffisante</v>
      </c>
      <c r="B83" s="299"/>
      <c r="C83" s="299"/>
      <c r="D83" s="27"/>
    </row>
    <row r="84" spans="1:4" ht="15">
      <c r="A84" s="324" t="str">
        <f>IF(D75&lt;2,"La méthode de la conclusion n'est pas maîtrisée",IF(D75&lt;8,"La conclusion est incomplète","La méthode de la conclusion est maîtrisée"))</f>
        <v>La méthode de la conclusion n'est pas maîtrisée</v>
      </c>
      <c r="B84" s="324"/>
      <c r="C84" s="324"/>
      <c r="D84" s="157"/>
    </row>
    <row r="85" spans="1:4" ht="90.75">
      <c r="A85" s="326" t="s">
        <v>31</v>
      </c>
      <c r="B85" s="326"/>
      <c r="C85" s="326"/>
      <c r="D85" s="30" t="s">
        <v>32</v>
      </c>
    </row>
    <row r="86" spans="1:4" ht="15">
      <c r="A86" s="321" t="s">
        <v>33</v>
      </c>
      <c r="B86" s="321"/>
      <c r="C86" s="321"/>
      <c r="D86" s="321"/>
    </row>
    <row r="87" spans="1:4" ht="15">
      <c r="A87" s="321" t="s">
        <v>34</v>
      </c>
      <c r="B87" s="321"/>
      <c r="C87" s="321"/>
      <c r="D87" s="321"/>
    </row>
    <row r="88" spans="1:4" ht="15">
      <c r="A88" s="321" t="s">
        <v>35</v>
      </c>
      <c r="B88" s="321"/>
      <c r="C88" s="321"/>
      <c r="D88" s="321"/>
    </row>
    <row r="89" spans="1:4" ht="15">
      <c r="A89" s="288" t="s">
        <v>36</v>
      </c>
      <c r="B89" s="288"/>
      <c r="C89" s="288"/>
      <c r="D89" s="151"/>
    </row>
    <row r="90" spans="1:4" ht="15">
      <c r="A90" s="290" t="s">
        <v>37</v>
      </c>
      <c r="B90" s="290"/>
      <c r="C90" s="290"/>
      <c r="D90" s="151"/>
    </row>
    <row r="91" spans="1:4" ht="15">
      <c r="A91" s="290" t="s">
        <v>38</v>
      </c>
      <c r="B91" s="290"/>
      <c r="C91" s="290"/>
      <c r="D91" s="225"/>
    </row>
    <row r="92" spans="1:4" ht="15">
      <c r="A92" s="322"/>
      <c r="B92" s="322"/>
      <c r="C92" s="322"/>
      <c r="D92" s="240"/>
    </row>
    <row r="93" spans="1:4" ht="15">
      <c r="A93" s="31" t="str">
        <f>IF(C94&lt;5," Introduction à refaire","Bien, vous n'avez pas à refaire l'introduction")</f>
        <v> Introduction à refaire</v>
      </c>
      <c r="B93" s="241" t="str">
        <f>HYPERLINK("http://alain-fournier.entmip.fr/classes/lg-ts1/introduction-7922.htm","Pour refaire l'introduction sur l'ENT, cliquez ici")</f>
        <v>Pour refaire l'introduction sur l'ENT, cliquez ici</v>
      </c>
      <c r="C93" s="242"/>
      <c r="D93" s="240"/>
    </row>
    <row r="94" spans="1:4" ht="15">
      <c r="A94" s="32" t="s">
        <v>39</v>
      </c>
      <c r="B94" s="33"/>
      <c r="C94" s="33">
        <f>SUM(D89:D92)</f>
        <v>0</v>
      </c>
      <c r="D94" s="243">
        <f>SUM(D89:D92)</f>
        <v>0</v>
      </c>
    </row>
    <row r="95" spans="1:4" ht="15">
      <c r="A95" s="290" t="s">
        <v>40</v>
      </c>
      <c r="B95" s="290"/>
      <c r="C95" s="290"/>
      <c r="D95" s="151"/>
    </row>
    <row r="96" spans="1:4" ht="15">
      <c r="A96" s="323" t="s">
        <v>41</v>
      </c>
      <c r="B96" s="323"/>
      <c r="C96" s="323"/>
      <c r="D96" s="323"/>
    </row>
    <row r="97" spans="1:4" ht="15">
      <c r="A97" s="297"/>
      <c r="B97" s="297"/>
      <c r="C97" s="188"/>
      <c r="D97" s="230"/>
    </row>
    <row r="98" spans="1:4" ht="15">
      <c r="A98" s="299"/>
      <c r="B98" s="299"/>
      <c r="C98" s="188"/>
      <c r="D98" s="230"/>
    </row>
    <row r="99" spans="1:4" ht="15">
      <c r="A99" s="233"/>
      <c r="B99" s="234"/>
      <c r="C99" s="188"/>
      <c r="D99" s="230"/>
    </row>
    <row r="100" spans="1:4" ht="15">
      <c r="A100" s="233"/>
      <c r="B100" s="234"/>
      <c r="C100" s="188"/>
      <c r="D100" s="230"/>
    </row>
    <row r="101" spans="1:4" ht="15">
      <c r="A101" s="233"/>
      <c r="B101" s="234"/>
      <c r="C101" s="188"/>
      <c r="D101" s="230"/>
    </row>
    <row r="102" spans="1:4" ht="15">
      <c r="A102" s="233"/>
      <c r="B102" s="234"/>
      <c r="C102" s="188"/>
      <c r="D102" s="230"/>
    </row>
    <row r="103" spans="1:4" ht="15">
      <c r="A103" s="233"/>
      <c r="B103" s="234"/>
      <c r="C103" s="188"/>
      <c r="D103" s="230"/>
    </row>
    <row r="104" spans="1:4" ht="15">
      <c r="A104" s="233"/>
      <c r="B104" s="234"/>
      <c r="C104" s="188"/>
      <c r="D104" s="230"/>
    </row>
    <row r="105" spans="1:4" ht="15">
      <c r="A105" s="233"/>
      <c r="B105" s="234"/>
      <c r="C105" s="188"/>
      <c r="D105" s="230"/>
    </row>
    <row r="106" spans="1:4" ht="15">
      <c r="A106" s="233"/>
      <c r="B106" s="234"/>
      <c r="C106" s="188"/>
      <c r="D106" s="230"/>
    </row>
    <row r="107" spans="1:4" ht="15">
      <c r="A107" s="233"/>
      <c r="B107" s="234"/>
      <c r="C107" s="188"/>
      <c r="D107" s="230"/>
    </row>
    <row r="108" spans="1:4" ht="15">
      <c r="A108" s="233"/>
      <c r="B108" s="234"/>
      <c r="C108" s="188"/>
      <c r="D108" s="230"/>
    </row>
    <row r="109" spans="1:4" ht="15">
      <c r="A109" s="233"/>
      <c r="B109" s="234"/>
      <c r="C109" s="188"/>
      <c r="D109" s="230"/>
    </row>
    <row r="110" spans="1:4" ht="15">
      <c r="A110" s="233"/>
      <c r="B110" s="234"/>
      <c r="C110" s="188"/>
      <c r="D110" s="230"/>
    </row>
    <row r="111" spans="1:4" ht="15">
      <c r="A111" s="233"/>
      <c r="B111" s="234"/>
      <c r="C111" s="188"/>
      <c r="D111" s="230"/>
    </row>
    <row r="112" spans="1:4" ht="15">
      <c r="A112" s="233"/>
      <c r="B112" s="234"/>
      <c r="C112" s="188"/>
      <c r="D112" s="230"/>
    </row>
    <row r="113" spans="1:4" ht="15">
      <c r="A113" s="233"/>
      <c r="B113" s="234"/>
      <c r="C113" s="188"/>
      <c r="D113" s="230"/>
    </row>
    <row r="114" spans="1:4" ht="15">
      <c r="A114" s="233"/>
      <c r="B114" s="234"/>
      <c r="C114" s="188"/>
      <c r="D114" s="230"/>
    </row>
    <row r="115" spans="1:4" ht="15">
      <c r="A115" s="307"/>
      <c r="B115" s="307"/>
      <c r="C115" s="188"/>
      <c r="D115" s="230"/>
    </row>
    <row r="116" spans="1:4" ht="15">
      <c r="A116" s="299"/>
      <c r="B116" s="299"/>
      <c r="C116" s="188"/>
      <c r="D116" s="230"/>
    </row>
    <row r="117" spans="1:4" ht="15">
      <c r="A117" s="299"/>
      <c r="B117" s="299"/>
      <c r="C117" s="188"/>
      <c r="D117" s="230"/>
    </row>
    <row r="118" spans="1:4" ht="15">
      <c r="A118" s="299"/>
      <c r="B118" s="299"/>
      <c r="C118" s="188"/>
      <c r="D118" s="230"/>
    </row>
    <row r="119" spans="1:4" ht="15">
      <c r="A119" s="297"/>
      <c r="B119" s="297"/>
      <c r="C119" s="188"/>
      <c r="D119" s="230"/>
    </row>
    <row r="120" spans="1:4" ht="15">
      <c r="A120" s="299"/>
      <c r="B120" s="299"/>
      <c r="C120" s="188"/>
      <c r="D120" s="230"/>
    </row>
    <row r="121" spans="1:4" ht="15">
      <c r="A121" s="299"/>
      <c r="B121" s="299"/>
      <c r="C121" s="188"/>
      <c r="D121" s="230"/>
    </row>
    <row r="122" spans="1:4" ht="15">
      <c r="A122" s="299"/>
      <c r="B122" s="299"/>
      <c r="C122" s="188"/>
      <c r="D122" s="230"/>
    </row>
    <row r="123" spans="1:4" ht="15">
      <c r="A123" s="299"/>
      <c r="B123" s="299"/>
      <c r="C123" s="188"/>
      <c r="D123" s="230"/>
    </row>
    <row r="124" spans="1:4" ht="15">
      <c r="A124" s="299"/>
      <c r="B124" s="299"/>
      <c r="C124" s="188"/>
      <c r="D124" s="230"/>
    </row>
    <row r="125" spans="1:4" ht="15">
      <c r="A125" s="297"/>
      <c r="B125" s="297"/>
      <c r="C125" s="188"/>
      <c r="D125" s="230"/>
    </row>
    <row r="126" spans="1:4" ht="15">
      <c r="A126" s="299"/>
      <c r="B126" s="299"/>
      <c r="C126" s="188"/>
      <c r="D126" s="230"/>
    </row>
    <row r="127" spans="1:4" ht="15">
      <c r="A127" s="299"/>
      <c r="B127" s="299"/>
      <c r="C127" s="188"/>
      <c r="D127" s="230"/>
    </row>
    <row r="128" spans="1:4" ht="15">
      <c r="A128" s="299"/>
      <c r="B128" s="299"/>
      <c r="C128" s="188"/>
      <c r="D128" s="230"/>
    </row>
    <row r="129" spans="1:4" ht="15">
      <c r="A129" s="299"/>
      <c r="B129" s="299"/>
      <c r="C129" s="188"/>
      <c r="D129" s="230"/>
    </row>
    <row r="130" spans="1:4" ht="15">
      <c r="A130" s="299"/>
      <c r="B130" s="299"/>
      <c r="C130" s="188"/>
      <c r="D130" s="230"/>
    </row>
    <row r="131" spans="1:4" ht="15">
      <c r="A131" s="299"/>
      <c r="B131" s="299"/>
      <c r="C131" s="188"/>
      <c r="D131" s="230"/>
    </row>
    <row r="132" spans="1:4" ht="15">
      <c r="A132" s="299"/>
      <c r="B132" s="299"/>
      <c r="C132" s="188"/>
      <c r="D132" s="230"/>
    </row>
    <row r="133" spans="1:4" ht="15">
      <c r="A133" s="307"/>
      <c r="B133" s="307"/>
      <c r="C133" s="188"/>
      <c r="D133" s="230"/>
    </row>
    <row r="134" spans="1:4" ht="15">
      <c r="A134" s="307"/>
      <c r="B134" s="307"/>
      <c r="C134" s="188"/>
      <c r="D134" s="230"/>
    </row>
    <row r="135" spans="1:4" ht="15">
      <c r="A135" s="307"/>
      <c r="B135" s="307"/>
      <c r="C135" s="188"/>
      <c r="D135" s="230"/>
    </row>
    <row r="136" spans="1:4" ht="15">
      <c r="A136" s="235"/>
      <c r="B136" s="236"/>
      <c r="C136" s="188"/>
      <c r="D136" s="230"/>
    </row>
    <row r="137" spans="1:4" ht="15">
      <c r="A137" s="299"/>
      <c r="B137" s="299"/>
      <c r="C137" s="188"/>
      <c r="D137" s="230"/>
    </row>
    <row r="138" spans="1:4" ht="15">
      <c r="A138" s="309" t="s">
        <v>42</v>
      </c>
      <c r="B138" s="309"/>
      <c r="C138" s="309"/>
      <c r="D138" s="237">
        <f>SUM(D97:D137)/2</f>
        <v>0</v>
      </c>
    </row>
    <row r="139" spans="1:4" ht="15">
      <c r="A139" s="321" t="s">
        <v>43</v>
      </c>
      <c r="B139" s="321"/>
      <c r="C139" s="321"/>
      <c r="D139" s="321"/>
    </row>
    <row r="140" spans="1:4" ht="15">
      <c r="A140" s="290" t="s">
        <v>44</v>
      </c>
      <c r="B140" s="290"/>
      <c r="C140" s="290"/>
      <c r="D140" s="155"/>
    </row>
    <row r="141" spans="1:4" ht="15">
      <c r="A141" s="290" t="s">
        <v>45</v>
      </c>
      <c r="B141" s="290"/>
      <c r="C141" s="290"/>
      <c r="D141" s="155"/>
    </row>
    <row r="142" spans="1:4" ht="15">
      <c r="A142" s="290" t="s">
        <v>46</v>
      </c>
      <c r="B142" s="290"/>
      <c r="C142" s="290"/>
      <c r="D142" s="155"/>
    </row>
    <row r="143" spans="1:4" ht="15">
      <c r="A143" s="321" t="s">
        <v>47</v>
      </c>
      <c r="B143" s="321"/>
      <c r="C143" s="321"/>
      <c r="D143" s="321"/>
    </row>
    <row r="144" spans="1:4" ht="15">
      <c r="A144" s="311" t="s">
        <v>48</v>
      </c>
      <c r="B144" s="311"/>
      <c r="C144" s="311"/>
      <c r="D144" s="238">
        <f>ROUND(D164,1)</f>
        <v>0</v>
      </c>
    </row>
    <row r="145" spans="1:4" ht="15">
      <c r="A145" s="290" t="s">
        <v>49</v>
      </c>
      <c r="B145" s="290"/>
      <c r="C145" s="290"/>
      <c r="D145" s="151"/>
    </row>
    <row r="146" spans="1:4" ht="15">
      <c r="A146" s="290" t="s">
        <v>50</v>
      </c>
      <c r="B146" s="290"/>
      <c r="C146" s="290"/>
      <c r="D146" s="151"/>
    </row>
    <row r="147" spans="1:4" ht="15">
      <c r="A147" s="290" t="s">
        <v>51</v>
      </c>
      <c r="B147" s="290"/>
      <c r="C147" s="290"/>
      <c r="D147" s="151"/>
    </row>
    <row r="148" spans="1:4" ht="15">
      <c r="A148" s="321" t="s">
        <v>52</v>
      </c>
      <c r="B148" s="321"/>
      <c r="C148" s="321"/>
      <c r="D148" s="321"/>
    </row>
    <row r="149" spans="1:4" ht="15">
      <c r="A149" s="290" t="s">
        <v>53</v>
      </c>
      <c r="B149" s="290"/>
      <c r="C149" s="290"/>
      <c r="D149" s="151"/>
    </row>
    <row r="150" spans="1:4" ht="15">
      <c r="A150" s="290" t="s">
        <v>54</v>
      </c>
      <c r="B150" s="290"/>
      <c r="C150" s="290"/>
      <c r="D150" s="151"/>
    </row>
    <row r="151" spans="1:4" ht="15">
      <c r="A151" s="290" t="s">
        <v>55</v>
      </c>
      <c r="B151" s="290"/>
      <c r="C151" s="290"/>
      <c r="D151" s="151"/>
    </row>
    <row r="152" spans="1:4" ht="15">
      <c r="A152" s="290" t="s">
        <v>56</v>
      </c>
      <c r="B152" s="290"/>
      <c r="C152" s="290"/>
      <c r="D152" s="151"/>
    </row>
    <row r="153" spans="1:4" ht="15">
      <c r="A153" s="321" t="s">
        <v>57</v>
      </c>
      <c r="B153" s="321"/>
      <c r="C153" s="321"/>
      <c r="D153" s="321"/>
    </row>
    <row r="154" spans="1:4" ht="15">
      <c r="A154" s="290" t="s">
        <v>58</v>
      </c>
      <c r="B154" s="290"/>
      <c r="C154" s="290"/>
      <c r="D154" s="151"/>
    </row>
    <row r="155" spans="1:4" ht="15">
      <c r="A155" s="290" t="s">
        <v>59</v>
      </c>
      <c r="B155" s="290"/>
      <c r="C155" s="290"/>
      <c r="D155" s="151"/>
    </row>
    <row r="156" spans="1:4" ht="15">
      <c r="A156" s="290" t="s">
        <v>60</v>
      </c>
      <c r="B156" s="290"/>
      <c r="C156" s="290"/>
      <c r="D156" s="151"/>
    </row>
    <row r="157" spans="1:4" ht="15">
      <c r="A157" s="313" t="s">
        <v>61</v>
      </c>
      <c r="B157" s="313"/>
      <c r="C157" s="313"/>
      <c r="D157" s="151"/>
    </row>
    <row r="158" spans="1:4" ht="15">
      <c r="A158" s="31" t="str">
        <f>IF(C159&lt;5," Conclusion à refaire","Bien, vous n'avez pas à refaire la conclusion")</f>
        <v> Conclusion à refaire</v>
      </c>
      <c r="B158" s="241" t="str">
        <f>HYPERLINK("http://alain-fournier.entmip.fr/classes/lg-ts1/conclusion-a-refaire--7923.htm","Pour refaire la conclusion sur l'ENT, cliquez ici")</f>
        <v>Pour refaire la conclusion sur l'ENT, cliquez ici</v>
      </c>
      <c r="C158" s="242"/>
      <c r="D158" s="240"/>
    </row>
    <row r="159" spans="1:4" ht="15">
      <c r="A159" s="32"/>
      <c r="B159" s="33"/>
      <c r="C159" s="33">
        <f>SUM(D154:D157)</f>
        <v>0</v>
      </c>
      <c r="D159" s="243"/>
    </row>
    <row r="160" spans="1:4" ht="15">
      <c r="A160" s="322"/>
      <c r="B160" s="322"/>
      <c r="C160" s="322"/>
      <c r="D160" s="240"/>
    </row>
    <row r="161" spans="1:4" ht="15">
      <c r="A161" s="322"/>
      <c r="B161" s="322"/>
      <c r="C161" s="322"/>
      <c r="D161" s="240"/>
    </row>
    <row r="162" spans="1:4" ht="15">
      <c r="A162" s="309" t="s">
        <v>42</v>
      </c>
      <c r="B162" s="309"/>
      <c r="C162" s="309"/>
      <c r="D162" s="237">
        <f>SUM(D88:D92,D95,D139:D157,D160:D161)/4</f>
        <v>0</v>
      </c>
    </row>
    <row r="163" spans="1:4" ht="20.25">
      <c r="A163" s="315" t="s">
        <v>62</v>
      </c>
      <c r="B163" s="315"/>
      <c r="C163" s="315"/>
      <c r="D163" s="23">
        <f>ROUND(C164,0)</f>
        <v>0</v>
      </c>
    </row>
    <row r="164" spans="1:4" ht="15">
      <c r="A164" s="317" t="s">
        <v>63</v>
      </c>
      <c r="B164" s="317"/>
      <c r="C164" s="154">
        <f>SUM(D138,D162)</f>
        <v>0</v>
      </c>
      <c r="D164" s="239" t="str">
        <f>IF(D138&lt;5,"0",IF(D138&gt;=5,"2"))</f>
        <v>0</v>
      </c>
    </row>
    <row r="165" spans="1:4" ht="27">
      <c r="A165" s="299" t="str">
        <f>IF(D163&lt;8,"Un devoir décevant",IF(D163&lt;12,"Un devoir acceptable mais qui peut être amélioré",IF(D163&lt;14,"Un bon travail","Excellent devoir")))</f>
        <v>Un devoir décevant</v>
      </c>
      <c r="B165" s="299"/>
      <c r="C165" s="299"/>
      <c r="D165" s="26" t="str">
        <f>IF(D163&lt;8,"",IF(D163&lt;12,"",IF(D163&lt;14,"","")))</f>
        <v></v>
      </c>
    </row>
    <row r="166" spans="1:4" ht="15">
      <c r="A166" s="299" t="str">
        <f>IF(D94&lt;2,"La méthode de l'introduction n'est pas maîtrisée",IF(D94&lt;8,"L'introduction est incomplète","La méthode de l'introduction est maîtrisée"))</f>
        <v>La méthode de l'introduction n'est pas maîtrisée</v>
      </c>
      <c r="B166" s="299"/>
      <c r="C166" s="299"/>
      <c r="D166" s="27"/>
    </row>
    <row r="167" spans="1:4" ht="15">
      <c r="A167" s="299" t="str">
        <f>IF(D138&lt;5,"L'argumentation est insuffisante",IF(D138&gt;=5,"L'argumentation est satisfaisante"))</f>
        <v>L'argumentation est insuffisante</v>
      </c>
      <c r="B167" s="299"/>
      <c r="C167" s="299"/>
      <c r="D167" s="27"/>
    </row>
    <row r="168" spans="1:4" ht="15">
      <c r="A168" s="324" t="str">
        <f>IF(D159&lt;2,"La méthode de la conclusion n'est pas maîtrisée",IF(D159&lt;8,"La conclusion est incomplète","La méthode de la conclusion est maîtrisée"))</f>
        <v>La méthode de la conclusion n'est pas maîtrisée</v>
      </c>
      <c r="B168" s="324"/>
      <c r="C168" s="324"/>
      <c r="D168" s="157"/>
    </row>
    <row r="169" spans="1:4" ht="90.75">
      <c r="A169" s="325" t="s">
        <v>31</v>
      </c>
      <c r="B169" s="325"/>
      <c r="C169" s="325"/>
      <c r="D169" s="4" t="s">
        <v>32</v>
      </c>
    </row>
    <row r="170" spans="1:4" ht="15">
      <c r="A170" s="285" t="s">
        <v>33</v>
      </c>
      <c r="B170" s="285"/>
      <c r="C170" s="285"/>
      <c r="D170" s="285"/>
    </row>
    <row r="171" spans="1:4" ht="15">
      <c r="A171" s="285" t="s">
        <v>34</v>
      </c>
      <c r="B171" s="285"/>
      <c r="C171" s="285"/>
      <c r="D171" s="285"/>
    </row>
    <row r="172" spans="1:4" ht="15">
      <c r="A172" s="285" t="s">
        <v>35</v>
      </c>
      <c r="B172" s="285"/>
      <c r="C172" s="285"/>
      <c r="D172" s="285"/>
    </row>
    <row r="173" spans="1:4" ht="15">
      <c r="A173" s="288" t="s">
        <v>36</v>
      </c>
      <c r="B173" s="288"/>
      <c r="C173" s="288"/>
      <c r="D173" s="151"/>
    </row>
    <row r="174" spans="1:4" ht="15">
      <c r="A174" s="290" t="s">
        <v>37</v>
      </c>
      <c r="B174" s="290"/>
      <c r="C174" s="290"/>
      <c r="D174" s="151"/>
    </row>
    <row r="175" spans="1:4" ht="15">
      <c r="A175" s="290" t="s">
        <v>38</v>
      </c>
      <c r="B175" s="290"/>
      <c r="C175" s="290"/>
      <c r="D175" s="225"/>
    </row>
    <row r="176" spans="1:4" ht="15">
      <c r="A176" s="292"/>
      <c r="B176" s="292"/>
      <c r="C176" s="292"/>
      <c r="D176" s="226"/>
    </row>
    <row r="177" spans="1:4" ht="15">
      <c r="A177" s="8" t="str">
        <f>IF(C178&lt;5," Introduction à refaire","Bien, vous n'avez pas à refaire l'introduction")</f>
        <v> Introduction à refaire</v>
      </c>
      <c r="B177" s="227" t="str">
        <f>HYPERLINK("http://alain-fournier.entmip.fr/classes/lg-ts1/introduction-7922.htm","Pour refaire l'introduction sur l'ENT, cliquez ici")</f>
        <v>Pour refaire l'introduction sur l'ENT, cliquez ici</v>
      </c>
      <c r="C177" s="228"/>
      <c r="D177" s="226"/>
    </row>
    <row r="178" spans="1:4" ht="15">
      <c r="A178" s="11" t="s">
        <v>39</v>
      </c>
      <c r="B178" s="12"/>
      <c r="C178" s="12">
        <f>SUM(D173:D176)</f>
        <v>0</v>
      </c>
      <c r="D178" s="229">
        <f>SUM(D173:D176)</f>
        <v>0</v>
      </c>
    </row>
    <row r="179" spans="1:4" ht="15">
      <c r="A179" s="290" t="s">
        <v>40</v>
      </c>
      <c r="B179" s="290"/>
      <c r="C179" s="290"/>
      <c r="D179" s="151"/>
    </row>
    <row r="180" spans="1:4" ht="15">
      <c r="A180" s="294" t="s">
        <v>41</v>
      </c>
      <c r="B180" s="294"/>
      <c r="C180" s="294"/>
      <c r="D180" s="294"/>
    </row>
    <row r="181" spans="1:4" ht="15">
      <c r="A181" s="297"/>
      <c r="B181" s="297"/>
      <c r="C181" s="188"/>
      <c r="D181" s="230"/>
    </row>
    <row r="182" spans="1:4" ht="15">
      <c r="A182" s="299"/>
      <c r="B182" s="299"/>
      <c r="C182" s="188"/>
      <c r="D182" s="230"/>
    </row>
    <row r="183" spans="1:4" ht="15">
      <c r="A183" s="233"/>
      <c r="B183" s="234"/>
      <c r="C183" s="188"/>
      <c r="D183" s="230"/>
    </row>
    <row r="184" spans="1:4" ht="15">
      <c r="A184" s="233"/>
      <c r="B184" s="234"/>
      <c r="C184" s="188"/>
      <c r="D184" s="230"/>
    </row>
    <row r="185" spans="1:4" ht="15">
      <c r="A185" s="233"/>
      <c r="B185" s="234"/>
      <c r="C185" s="188"/>
      <c r="D185" s="230"/>
    </row>
    <row r="186" spans="1:4" ht="15">
      <c r="A186" s="233"/>
      <c r="B186" s="234"/>
      <c r="C186" s="188"/>
      <c r="D186" s="230"/>
    </row>
    <row r="187" spans="1:4" ht="15">
      <c r="A187" s="233"/>
      <c r="B187" s="234"/>
      <c r="C187" s="188"/>
      <c r="D187" s="230"/>
    </row>
    <row r="188" spans="1:4" ht="15">
      <c r="A188" s="233"/>
      <c r="B188" s="234"/>
      <c r="C188" s="188"/>
      <c r="D188" s="230"/>
    </row>
    <row r="189" spans="1:4" ht="15">
      <c r="A189" s="233"/>
      <c r="B189" s="234"/>
      <c r="C189" s="188"/>
      <c r="D189" s="230"/>
    </row>
    <row r="190" spans="1:4" ht="15">
      <c r="A190" s="233"/>
      <c r="B190" s="234"/>
      <c r="C190" s="188"/>
      <c r="D190" s="230"/>
    </row>
    <row r="191" spans="1:4" ht="15">
      <c r="A191" s="233"/>
      <c r="B191" s="234"/>
      <c r="C191" s="188"/>
      <c r="D191" s="230"/>
    </row>
    <row r="192" spans="1:4" ht="15">
      <c r="A192" s="233"/>
      <c r="B192" s="234"/>
      <c r="C192" s="188"/>
      <c r="D192" s="230"/>
    </row>
    <row r="193" spans="1:4" ht="15">
      <c r="A193" s="233"/>
      <c r="B193" s="234"/>
      <c r="C193" s="188"/>
      <c r="D193" s="230"/>
    </row>
    <row r="194" spans="1:4" ht="15">
      <c r="A194" s="233"/>
      <c r="B194" s="234"/>
      <c r="C194" s="188"/>
      <c r="D194" s="230"/>
    </row>
    <row r="195" spans="1:4" ht="15">
      <c r="A195" s="233"/>
      <c r="B195" s="234"/>
      <c r="C195" s="188"/>
      <c r="D195" s="230"/>
    </row>
    <row r="196" spans="1:4" ht="15">
      <c r="A196" s="233"/>
      <c r="B196" s="234"/>
      <c r="C196" s="188"/>
      <c r="D196" s="230"/>
    </row>
    <row r="197" spans="1:4" ht="15">
      <c r="A197" s="233"/>
      <c r="B197" s="234"/>
      <c r="C197" s="188"/>
      <c r="D197" s="230"/>
    </row>
    <row r="198" spans="1:4" ht="15">
      <c r="A198" s="233"/>
      <c r="B198" s="234"/>
      <c r="C198" s="188"/>
      <c r="D198" s="230"/>
    </row>
    <row r="199" spans="1:4" ht="15">
      <c r="A199" s="307"/>
      <c r="B199" s="307"/>
      <c r="C199" s="188"/>
      <c r="D199" s="230"/>
    </row>
    <row r="200" spans="1:4" ht="15">
      <c r="A200" s="299"/>
      <c r="B200" s="299"/>
      <c r="C200" s="188"/>
      <c r="D200" s="230"/>
    </row>
    <row r="201" spans="1:4" ht="15">
      <c r="A201" s="299"/>
      <c r="B201" s="299"/>
      <c r="C201" s="188"/>
      <c r="D201" s="230"/>
    </row>
    <row r="202" spans="1:4" ht="15">
      <c r="A202" s="299"/>
      <c r="B202" s="299"/>
      <c r="C202" s="188"/>
      <c r="D202" s="230"/>
    </row>
    <row r="203" spans="1:4" ht="15">
      <c r="A203" s="297"/>
      <c r="B203" s="297"/>
      <c r="C203" s="188"/>
      <c r="D203" s="230"/>
    </row>
    <row r="204" spans="1:4" ht="15">
      <c r="A204" s="299"/>
      <c r="B204" s="299"/>
      <c r="C204" s="188"/>
      <c r="D204" s="230"/>
    </row>
    <row r="205" spans="1:4" ht="15">
      <c r="A205" s="299"/>
      <c r="B205" s="299"/>
      <c r="C205" s="188"/>
      <c r="D205" s="230"/>
    </row>
    <row r="206" spans="1:4" ht="15">
      <c r="A206" s="299"/>
      <c r="B206" s="299"/>
      <c r="C206" s="188"/>
      <c r="D206" s="230"/>
    </row>
    <row r="207" spans="1:4" ht="15">
      <c r="A207" s="299"/>
      <c r="B207" s="299"/>
      <c r="C207" s="188"/>
      <c r="D207" s="230"/>
    </row>
    <row r="208" spans="1:4" ht="15">
      <c r="A208" s="299"/>
      <c r="B208" s="299"/>
      <c r="C208" s="188"/>
      <c r="D208" s="230"/>
    </row>
    <row r="209" spans="1:4" ht="15">
      <c r="A209" s="297"/>
      <c r="B209" s="297"/>
      <c r="C209" s="188"/>
      <c r="D209" s="230"/>
    </row>
    <row r="210" spans="1:4" ht="15">
      <c r="A210" s="299"/>
      <c r="B210" s="299"/>
      <c r="C210" s="188"/>
      <c r="D210" s="230"/>
    </row>
    <row r="211" spans="1:4" ht="15">
      <c r="A211" s="299"/>
      <c r="B211" s="299"/>
      <c r="C211" s="188"/>
      <c r="D211" s="230"/>
    </row>
    <row r="212" spans="1:4" ht="15">
      <c r="A212" s="299"/>
      <c r="B212" s="299"/>
      <c r="C212" s="188"/>
      <c r="D212" s="230"/>
    </row>
    <row r="213" spans="1:4" ht="15">
      <c r="A213" s="299"/>
      <c r="B213" s="299"/>
      <c r="C213" s="188"/>
      <c r="D213" s="230"/>
    </row>
    <row r="214" spans="1:4" ht="15">
      <c r="A214" s="299"/>
      <c r="B214" s="299"/>
      <c r="C214" s="188"/>
      <c r="D214" s="230"/>
    </row>
    <row r="215" spans="1:4" ht="15">
      <c r="A215" s="299"/>
      <c r="B215" s="299"/>
      <c r="C215" s="188"/>
      <c r="D215" s="230"/>
    </row>
    <row r="216" spans="1:4" ht="15">
      <c r="A216" s="299"/>
      <c r="B216" s="299"/>
      <c r="C216" s="188"/>
      <c r="D216" s="230"/>
    </row>
    <row r="217" spans="1:4" ht="15">
      <c r="A217" s="307"/>
      <c r="B217" s="307"/>
      <c r="C217" s="188"/>
      <c r="D217" s="230"/>
    </row>
    <row r="218" spans="1:4" ht="15">
      <c r="A218" s="307"/>
      <c r="B218" s="307"/>
      <c r="C218" s="188"/>
      <c r="D218" s="230"/>
    </row>
    <row r="219" spans="1:4" ht="15">
      <c r="A219" s="307"/>
      <c r="B219" s="307"/>
      <c r="C219" s="188"/>
      <c r="D219" s="230"/>
    </row>
    <row r="220" spans="1:4" ht="15">
      <c r="A220" s="235"/>
      <c r="B220" s="236"/>
      <c r="C220" s="188"/>
      <c r="D220" s="230"/>
    </row>
    <row r="221" spans="1:4" ht="15">
      <c r="A221" s="299"/>
      <c r="B221" s="299"/>
      <c r="C221" s="188"/>
      <c r="D221" s="230"/>
    </row>
    <row r="222" spans="1:4" ht="15">
      <c r="A222" s="309" t="s">
        <v>42</v>
      </c>
      <c r="B222" s="309"/>
      <c r="C222" s="309"/>
      <c r="D222" s="237">
        <f>SUM(D181:D221)/2</f>
        <v>0</v>
      </c>
    </row>
    <row r="223" spans="1:4" ht="15">
      <c r="A223" s="285" t="s">
        <v>43</v>
      </c>
      <c r="B223" s="285"/>
      <c r="C223" s="285"/>
      <c r="D223" s="285"/>
    </row>
    <row r="224" spans="1:4" ht="15">
      <c r="A224" s="290" t="s">
        <v>44</v>
      </c>
      <c r="B224" s="290"/>
      <c r="C224" s="290"/>
      <c r="D224" s="155"/>
    </row>
    <row r="225" spans="1:4" ht="15">
      <c r="A225" s="290" t="s">
        <v>45</v>
      </c>
      <c r="B225" s="290"/>
      <c r="C225" s="290"/>
      <c r="D225" s="155"/>
    </row>
    <row r="226" spans="1:4" ht="15">
      <c r="A226" s="290" t="s">
        <v>46</v>
      </c>
      <c r="B226" s="290"/>
      <c r="C226" s="290"/>
      <c r="D226" s="155"/>
    </row>
    <row r="227" spans="1:4" ht="15">
      <c r="A227" s="285" t="s">
        <v>47</v>
      </c>
      <c r="B227" s="285"/>
      <c r="C227" s="285"/>
      <c r="D227" s="285"/>
    </row>
    <row r="228" spans="1:4" ht="15">
      <c r="A228" s="311" t="s">
        <v>48</v>
      </c>
      <c r="B228" s="311"/>
      <c r="C228" s="311"/>
      <c r="D228" s="238">
        <f>ROUND(D248,1)</f>
        <v>0</v>
      </c>
    </row>
    <row r="229" spans="1:4" ht="15">
      <c r="A229" s="290" t="s">
        <v>49</v>
      </c>
      <c r="B229" s="290"/>
      <c r="C229" s="290"/>
      <c r="D229" s="151"/>
    </row>
    <row r="230" spans="1:4" ht="15">
      <c r="A230" s="290" t="s">
        <v>50</v>
      </c>
      <c r="B230" s="290"/>
      <c r="C230" s="290"/>
      <c r="D230" s="151"/>
    </row>
    <row r="231" spans="1:4" ht="15">
      <c r="A231" s="290" t="s">
        <v>51</v>
      </c>
      <c r="B231" s="290"/>
      <c r="C231" s="290"/>
      <c r="D231" s="151"/>
    </row>
    <row r="232" spans="1:4" ht="15">
      <c r="A232" s="285" t="s">
        <v>52</v>
      </c>
      <c r="B232" s="285"/>
      <c r="C232" s="285"/>
      <c r="D232" s="285"/>
    </row>
    <row r="233" spans="1:4" ht="15">
      <c r="A233" s="290" t="s">
        <v>53</v>
      </c>
      <c r="B233" s="290"/>
      <c r="C233" s="290"/>
      <c r="D233" s="151"/>
    </row>
    <row r="234" spans="1:4" ht="15">
      <c r="A234" s="290" t="s">
        <v>54</v>
      </c>
      <c r="B234" s="290"/>
      <c r="C234" s="290"/>
      <c r="D234" s="151"/>
    </row>
    <row r="235" spans="1:4" ht="15">
      <c r="A235" s="290" t="s">
        <v>55</v>
      </c>
      <c r="B235" s="290"/>
      <c r="C235" s="290"/>
      <c r="D235" s="151"/>
    </row>
    <row r="236" spans="1:4" ht="15">
      <c r="A236" s="290" t="s">
        <v>56</v>
      </c>
      <c r="B236" s="290"/>
      <c r="C236" s="290"/>
      <c r="D236" s="151"/>
    </row>
    <row r="237" spans="1:4" ht="15">
      <c r="A237" s="285" t="s">
        <v>57</v>
      </c>
      <c r="B237" s="285"/>
      <c r="C237" s="285"/>
      <c r="D237" s="285"/>
    </row>
    <row r="238" spans="1:4" ht="15">
      <c r="A238" s="290" t="s">
        <v>58</v>
      </c>
      <c r="B238" s="290"/>
      <c r="C238" s="290"/>
      <c r="D238" s="151"/>
    </row>
    <row r="239" spans="1:4" ht="15">
      <c r="A239" s="290" t="s">
        <v>59</v>
      </c>
      <c r="B239" s="290"/>
      <c r="C239" s="290"/>
      <c r="D239" s="151"/>
    </row>
    <row r="240" spans="1:4" ht="15">
      <c r="A240" s="290" t="s">
        <v>60</v>
      </c>
      <c r="B240" s="290"/>
      <c r="C240" s="290"/>
      <c r="D240" s="151"/>
    </row>
    <row r="241" spans="1:4" ht="15">
      <c r="A241" s="313" t="s">
        <v>61</v>
      </c>
      <c r="B241" s="313"/>
      <c r="C241" s="313"/>
      <c r="D241" s="151"/>
    </row>
    <row r="242" spans="1:4" ht="15">
      <c r="A242" s="8" t="str">
        <f>IF(C243&lt;5," Conclusion à refaire","Bien, vous n'avez pas à refaire la conclusion")</f>
        <v> Conclusion à refaire</v>
      </c>
      <c r="B242" s="227" t="str">
        <f>HYPERLINK("http://alain-fournier.entmip.fr/classes/lg-ts1/conclusion-a-refaire--7923.htm","Pour refaire la conclusion sur l'ENT, cliquez ici")</f>
        <v>Pour refaire la conclusion sur l'ENT, cliquez ici</v>
      </c>
      <c r="C242" s="228"/>
      <c r="D242" s="226"/>
    </row>
    <row r="243" spans="1:4" ht="15">
      <c r="A243" s="11"/>
      <c r="B243" s="12"/>
      <c r="C243" s="12">
        <f>SUM(D238:D241)</f>
        <v>0</v>
      </c>
      <c r="D243" s="229"/>
    </row>
    <row r="244" spans="1:4" ht="15">
      <c r="A244" s="292"/>
      <c r="B244" s="292"/>
      <c r="C244" s="292"/>
      <c r="D244" s="226"/>
    </row>
    <row r="245" spans="1:4" ht="15">
      <c r="A245" s="292"/>
      <c r="B245" s="292"/>
      <c r="C245" s="292"/>
      <c r="D245" s="226"/>
    </row>
    <row r="246" spans="1:4" ht="15">
      <c r="A246" s="309" t="s">
        <v>42</v>
      </c>
      <c r="B246" s="309"/>
      <c r="C246" s="309"/>
      <c r="D246" s="237">
        <f>SUM(D172:D176,D179,D223:D241,D244:D245)/4</f>
        <v>0</v>
      </c>
    </row>
    <row r="247" spans="1:4" ht="20.25">
      <c r="A247" s="315" t="s">
        <v>62</v>
      </c>
      <c r="B247" s="315"/>
      <c r="C247" s="315"/>
      <c r="D247" s="23">
        <f>ROUND(C248,0)</f>
        <v>0</v>
      </c>
    </row>
    <row r="248" spans="1:4" ht="15">
      <c r="A248" s="317" t="s">
        <v>63</v>
      </c>
      <c r="B248" s="317"/>
      <c r="C248" s="154">
        <f>SUM(D222,D246)</f>
        <v>0</v>
      </c>
      <c r="D248" s="239" t="str">
        <f>IF(D222&lt;5,"0",IF(D222&gt;=5,"2"))</f>
        <v>0</v>
      </c>
    </row>
    <row r="249" spans="1:4" ht="27">
      <c r="A249" s="299" t="str">
        <f>IF(D247&lt;8,"Un devoir décevant",IF(D247&lt;12,"Un devoir acceptable mais qui peut être amélioré",IF(D247&lt;14,"Un bon travail","Excellent devoir")))</f>
        <v>Un devoir décevant</v>
      </c>
      <c r="B249" s="299"/>
      <c r="C249" s="299"/>
      <c r="D249" s="26" t="str">
        <f>IF(D247&lt;8,"",IF(D247&lt;12,"",IF(D247&lt;14,"","")))</f>
        <v></v>
      </c>
    </row>
    <row r="250" spans="1:4" ht="15">
      <c r="A250" s="299" t="str">
        <f>IF(D178&lt;2,"La méthode de l'introduction n'est pas maîtrisée",IF(D178&lt;8,"L'introduction est incomplète","La méthode de l'introduction est maîtrisée"))</f>
        <v>La méthode de l'introduction n'est pas maîtrisée</v>
      </c>
      <c r="B250" s="299"/>
      <c r="C250" s="299"/>
      <c r="D250" s="27"/>
    </row>
    <row r="251" spans="1:4" ht="15">
      <c r="A251" s="299" t="str">
        <f>IF(D222&lt;5,"L'argumentation est insuffisante",IF(D222&gt;=5,"L'argumentation est satisfaisante"))</f>
        <v>L'argumentation est insuffisante</v>
      </c>
      <c r="B251" s="299"/>
      <c r="C251" s="299"/>
      <c r="D251" s="27"/>
    </row>
    <row r="252" spans="1:4" ht="15">
      <c r="A252" s="324" t="str">
        <f>IF(D243&lt;2,"La méthode de la conclusion n'est pas maîtrisée",IF(D243&lt;8,"La conclusion est incomplète","La méthode de la conclusion est maîtrisée"))</f>
        <v>La méthode de la conclusion n'est pas maîtrisée</v>
      </c>
      <c r="B252" s="324"/>
      <c r="C252" s="324"/>
      <c r="D252" s="157"/>
    </row>
    <row r="253" spans="1:4" ht="90.75">
      <c r="A253" s="326" t="s">
        <v>31</v>
      </c>
      <c r="B253" s="326"/>
      <c r="C253" s="326"/>
      <c r="D253" s="30" t="s">
        <v>32</v>
      </c>
    </row>
    <row r="254" spans="1:4" ht="15">
      <c r="A254" s="321" t="s">
        <v>33</v>
      </c>
      <c r="B254" s="321"/>
      <c r="C254" s="321"/>
      <c r="D254" s="321"/>
    </row>
    <row r="255" spans="1:4" ht="15">
      <c r="A255" s="321" t="s">
        <v>34</v>
      </c>
      <c r="B255" s="321"/>
      <c r="C255" s="321"/>
      <c r="D255" s="321"/>
    </row>
    <row r="256" spans="1:4" ht="15">
      <c r="A256" s="321" t="s">
        <v>35</v>
      </c>
      <c r="B256" s="321"/>
      <c r="C256" s="321"/>
      <c r="D256" s="321"/>
    </row>
    <row r="257" spans="1:4" ht="15">
      <c r="A257" s="288" t="s">
        <v>36</v>
      </c>
      <c r="B257" s="288"/>
      <c r="C257" s="288"/>
      <c r="D257" s="151"/>
    </row>
    <row r="258" spans="1:4" ht="15">
      <c r="A258" s="290" t="s">
        <v>37</v>
      </c>
      <c r="B258" s="290"/>
      <c r="C258" s="290"/>
      <c r="D258" s="151"/>
    </row>
    <row r="259" spans="1:4" ht="15">
      <c r="A259" s="290" t="s">
        <v>38</v>
      </c>
      <c r="B259" s="290"/>
      <c r="C259" s="290"/>
      <c r="D259" s="225"/>
    </row>
    <row r="260" spans="1:4" ht="15">
      <c r="A260" s="322"/>
      <c r="B260" s="322"/>
      <c r="C260" s="322"/>
      <c r="D260" s="240"/>
    </row>
    <row r="261" spans="1:4" ht="15">
      <c r="A261" s="31" t="str">
        <f>IF(C262&lt;5," Introduction à refaire","Bien, vous n'avez pas à refaire l'introduction")</f>
        <v> Introduction à refaire</v>
      </c>
      <c r="B261" s="241" t="str">
        <f>HYPERLINK("http://alain-fournier.entmip.fr/classes/lg-ts1/introduction-7922.htm","Pour refaire l'introduction sur l'ENT, cliquez ici")</f>
        <v>Pour refaire l'introduction sur l'ENT, cliquez ici</v>
      </c>
      <c r="C261" s="242"/>
      <c r="D261" s="240"/>
    </row>
    <row r="262" spans="1:4" ht="15">
      <c r="A262" s="32" t="s">
        <v>39</v>
      </c>
      <c r="B262" s="33"/>
      <c r="C262" s="33">
        <f>SUM(D257:D260)</f>
        <v>0</v>
      </c>
      <c r="D262" s="243">
        <f>SUM(D257:D260)</f>
        <v>0</v>
      </c>
    </row>
    <row r="263" spans="1:4" ht="15">
      <c r="A263" s="290" t="s">
        <v>40</v>
      </c>
      <c r="B263" s="290"/>
      <c r="C263" s="290"/>
      <c r="D263" s="151"/>
    </row>
    <row r="264" spans="1:4" ht="15">
      <c r="A264" s="323" t="s">
        <v>41</v>
      </c>
      <c r="B264" s="323"/>
      <c r="C264" s="323"/>
      <c r="D264" s="323"/>
    </row>
    <row r="265" spans="1:4" ht="15">
      <c r="A265" s="297"/>
      <c r="B265" s="297"/>
      <c r="C265" s="188"/>
      <c r="D265" s="230"/>
    </row>
    <row r="266" spans="1:4" ht="15">
      <c r="A266" s="299"/>
      <c r="B266" s="299"/>
      <c r="C266" s="188"/>
      <c r="D266" s="230"/>
    </row>
    <row r="267" spans="1:4" ht="15">
      <c r="A267" s="233"/>
      <c r="B267" s="234"/>
      <c r="C267" s="188"/>
      <c r="D267" s="230"/>
    </row>
    <row r="268" spans="1:4" ht="15">
      <c r="A268" s="233"/>
      <c r="B268" s="234"/>
      <c r="C268" s="188"/>
      <c r="D268" s="230"/>
    </row>
    <row r="269" spans="1:4" ht="15">
      <c r="A269" s="233"/>
      <c r="B269" s="234"/>
      <c r="C269" s="188"/>
      <c r="D269" s="230"/>
    </row>
    <row r="270" spans="1:4" ht="15">
      <c r="A270" s="233"/>
      <c r="B270" s="234"/>
      <c r="C270" s="188"/>
      <c r="D270" s="230"/>
    </row>
    <row r="271" spans="1:4" ht="15">
      <c r="A271" s="233"/>
      <c r="B271" s="234"/>
      <c r="C271" s="188"/>
      <c r="D271" s="230"/>
    </row>
    <row r="272" spans="1:4" ht="15">
      <c r="A272" s="233"/>
      <c r="B272" s="234"/>
      <c r="C272" s="188"/>
      <c r="D272" s="230"/>
    </row>
    <row r="273" spans="1:4" ht="15">
      <c r="A273" s="233"/>
      <c r="B273" s="234"/>
      <c r="C273" s="188"/>
      <c r="D273" s="230"/>
    </row>
    <row r="274" spans="1:4" ht="15">
      <c r="A274" s="233"/>
      <c r="B274" s="234"/>
      <c r="C274" s="188"/>
      <c r="D274" s="230"/>
    </row>
    <row r="275" spans="1:4" ht="15">
      <c r="A275" s="233"/>
      <c r="B275" s="234"/>
      <c r="C275" s="188"/>
      <c r="D275" s="230"/>
    </row>
    <row r="276" spans="1:4" ht="15">
      <c r="A276" s="233"/>
      <c r="B276" s="234"/>
      <c r="C276" s="188"/>
      <c r="D276" s="230"/>
    </row>
    <row r="277" spans="1:4" ht="15">
      <c r="A277" s="233"/>
      <c r="B277" s="234"/>
      <c r="C277" s="188"/>
      <c r="D277" s="230"/>
    </row>
    <row r="278" spans="1:4" ht="15">
      <c r="A278" s="233"/>
      <c r="B278" s="234"/>
      <c r="C278" s="188"/>
      <c r="D278" s="230"/>
    </row>
    <row r="279" spans="1:4" ht="15">
      <c r="A279" s="233"/>
      <c r="B279" s="234"/>
      <c r="C279" s="188"/>
      <c r="D279" s="230"/>
    </row>
    <row r="280" spans="1:4" ht="15">
      <c r="A280" s="233"/>
      <c r="B280" s="234"/>
      <c r="C280" s="188"/>
      <c r="D280" s="230"/>
    </row>
    <row r="281" spans="1:4" ht="15">
      <c r="A281" s="233"/>
      <c r="B281" s="234"/>
      <c r="C281" s="188"/>
      <c r="D281" s="230"/>
    </row>
    <row r="282" spans="1:4" ht="15">
      <c r="A282" s="233"/>
      <c r="B282" s="234"/>
      <c r="C282" s="188"/>
      <c r="D282" s="230"/>
    </row>
    <row r="283" spans="1:4" ht="15">
      <c r="A283" s="307"/>
      <c r="B283" s="307"/>
      <c r="C283" s="188"/>
      <c r="D283" s="230"/>
    </row>
    <row r="284" spans="1:4" ht="15">
      <c r="A284" s="299"/>
      <c r="B284" s="299"/>
      <c r="C284" s="188"/>
      <c r="D284" s="230"/>
    </row>
    <row r="285" spans="1:4" ht="15">
      <c r="A285" s="299"/>
      <c r="B285" s="299"/>
      <c r="C285" s="188"/>
      <c r="D285" s="230"/>
    </row>
    <row r="286" spans="1:4" ht="15">
      <c r="A286" s="299"/>
      <c r="B286" s="299"/>
      <c r="C286" s="188"/>
      <c r="D286" s="230"/>
    </row>
    <row r="287" spans="1:4" ht="15">
      <c r="A287" s="297"/>
      <c r="B287" s="297"/>
      <c r="C287" s="188"/>
      <c r="D287" s="230"/>
    </row>
    <row r="288" spans="1:4" ht="15">
      <c r="A288" s="299"/>
      <c r="B288" s="299"/>
      <c r="C288" s="188"/>
      <c r="D288" s="230"/>
    </row>
    <row r="289" spans="1:4" ht="15">
      <c r="A289" s="299"/>
      <c r="B289" s="299"/>
      <c r="C289" s="188"/>
      <c r="D289" s="230"/>
    </row>
    <row r="290" spans="1:4" ht="15">
      <c r="A290" s="299"/>
      <c r="B290" s="299"/>
      <c r="C290" s="188"/>
      <c r="D290" s="230"/>
    </row>
    <row r="291" spans="1:4" ht="15">
      <c r="A291" s="299"/>
      <c r="B291" s="299"/>
      <c r="C291" s="188"/>
      <c r="D291" s="230"/>
    </row>
    <row r="292" spans="1:4" ht="15">
      <c r="A292" s="299"/>
      <c r="B292" s="299"/>
      <c r="C292" s="188"/>
      <c r="D292" s="230"/>
    </row>
    <row r="293" spans="1:4" ht="15">
      <c r="A293" s="297"/>
      <c r="B293" s="297"/>
      <c r="C293" s="188"/>
      <c r="D293" s="230"/>
    </row>
    <row r="294" spans="1:4" ht="15">
      <c r="A294" s="299"/>
      <c r="B294" s="299"/>
      <c r="C294" s="188"/>
      <c r="D294" s="230"/>
    </row>
    <row r="295" spans="1:4" ht="15">
      <c r="A295" s="299"/>
      <c r="B295" s="299"/>
      <c r="C295" s="188"/>
      <c r="D295" s="230"/>
    </row>
    <row r="296" spans="1:4" ht="15">
      <c r="A296" s="299"/>
      <c r="B296" s="299"/>
      <c r="C296" s="188"/>
      <c r="D296" s="230"/>
    </row>
    <row r="297" spans="1:4" ht="15">
      <c r="A297" s="299"/>
      <c r="B297" s="299"/>
      <c r="C297" s="188"/>
      <c r="D297" s="230"/>
    </row>
    <row r="298" spans="1:4" ht="15">
      <c r="A298" s="299"/>
      <c r="B298" s="299"/>
      <c r="C298" s="188"/>
      <c r="D298" s="230"/>
    </row>
    <row r="299" spans="1:4" ht="15">
      <c r="A299" s="299"/>
      <c r="B299" s="299"/>
      <c r="C299" s="188"/>
      <c r="D299" s="230"/>
    </row>
    <row r="300" spans="1:4" ht="15">
      <c r="A300" s="299"/>
      <c r="B300" s="299"/>
      <c r="C300" s="188"/>
      <c r="D300" s="230"/>
    </row>
    <row r="301" spans="1:4" ht="15">
      <c r="A301" s="307"/>
      <c r="B301" s="307"/>
      <c r="C301" s="188"/>
      <c r="D301" s="230"/>
    </row>
    <row r="302" spans="1:4" ht="15">
      <c r="A302" s="307"/>
      <c r="B302" s="307"/>
      <c r="C302" s="188"/>
      <c r="D302" s="230"/>
    </row>
    <row r="303" spans="1:4" ht="15">
      <c r="A303" s="307"/>
      <c r="B303" s="307"/>
      <c r="C303" s="188"/>
      <c r="D303" s="230"/>
    </row>
    <row r="304" spans="1:4" ht="15">
      <c r="A304" s="235"/>
      <c r="B304" s="236"/>
      <c r="C304" s="188"/>
      <c r="D304" s="230"/>
    </row>
    <row r="305" spans="1:4" ht="15">
      <c r="A305" s="299"/>
      <c r="B305" s="299"/>
      <c r="C305" s="188"/>
      <c r="D305" s="230"/>
    </row>
    <row r="306" spans="1:4" ht="15">
      <c r="A306" s="309" t="s">
        <v>42</v>
      </c>
      <c r="B306" s="309"/>
      <c r="C306" s="309"/>
      <c r="D306" s="237">
        <f>SUM(D265:D305)/2</f>
        <v>0</v>
      </c>
    </row>
    <row r="307" spans="1:4" ht="15">
      <c r="A307" s="321" t="s">
        <v>43</v>
      </c>
      <c r="B307" s="321"/>
      <c r="C307" s="321"/>
      <c r="D307" s="321"/>
    </row>
    <row r="308" spans="1:4" ht="15">
      <c r="A308" s="290" t="s">
        <v>44</v>
      </c>
      <c r="B308" s="290"/>
      <c r="C308" s="290"/>
      <c r="D308" s="155"/>
    </row>
    <row r="309" spans="1:4" ht="15">
      <c r="A309" s="290" t="s">
        <v>45</v>
      </c>
      <c r="B309" s="290"/>
      <c r="C309" s="290"/>
      <c r="D309" s="155"/>
    </row>
    <row r="310" spans="1:4" ht="15">
      <c r="A310" s="290" t="s">
        <v>46</v>
      </c>
      <c r="B310" s="290"/>
      <c r="C310" s="290"/>
      <c r="D310" s="155"/>
    </row>
    <row r="311" spans="1:4" ht="15">
      <c r="A311" s="321" t="s">
        <v>47</v>
      </c>
      <c r="B311" s="321"/>
      <c r="C311" s="321"/>
      <c r="D311" s="321"/>
    </row>
    <row r="312" spans="1:4" ht="15">
      <c r="A312" s="311" t="s">
        <v>48</v>
      </c>
      <c r="B312" s="311"/>
      <c r="C312" s="311"/>
      <c r="D312" s="238">
        <f>ROUND(D332,1)</f>
        <v>0</v>
      </c>
    </row>
    <row r="313" spans="1:4" ht="15">
      <c r="A313" s="290" t="s">
        <v>49</v>
      </c>
      <c r="B313" s="290"/>
      <c r="C313" s="290"/>
      <c r="D313" s="151"/>
    </row>
    <row r="314" spans="1:4" ht="15">
      <c r="A314" s="290" t="s">
        <v>50</v>
      </c>
      <c r="B314" s="290"/>
      <c r="C314" s="290"/>
      <c r="D314" s="151"/>
    </row>
    <row r="315" spans="1:4" ht="15">
      <c r="A315" s="290" t="s">
        <v>51</v>
      </c>
      <c r="B315" s="290"/>
      <c r="C315" s="290"/>
      <c r="D315" s="151"/>
    </row>
    <row r="316" spans="1:4" ht="15">
      <c r="A316" s="321" t="s">
        <v>52</v>
      </c>
      <c r="B316" s="321"/>
      <c r="C316" s="321"/>
      <c r="D316" s="321"/>
    </row>
    <row r="317" spans="1:4" ht="15">
      <c r="A317" s="290" t="s">
        <v>53</v>
      </c>
      <c r="B317" s="290"/>
      <c r="C317" s="290"/>
      <c r="D317" s="151"/>
    </row>
    <row r="318" spans="1:4" ht="15">
      <c r="A318" s="290" t="s">
        <v>54</v>
      </c>
      <c r="B318" s="290"/>
      <c r="C318" s="290"/>
      <c r="D318" s="151"/>
    </row>
    <row r="319" spans="1:4" ht="15">
      <c r="A319" s="290" t="s">
        <v>55</v>
      </c>
      <c r="B319" s="290"/>
      <c r="C319" s="290"/>
      <c r="D319" s="151"/>
    </row>
    <row r="320" spans="1:4" ht="15">
      <c r="A320" s="290" t="s">
        <v>56</v>
      </c>
      <c r="B320" s="290"/>
      <c r="C320" s="290"/>
      <c r="D320" s="151"/>
    </row>
    <row r="321" spans="1:4" ht="15">
      <c r="A321" s="321" t="s">
        <v>57</v>
      </c>
      <c r="B321" s="321"/>
      <c r="C321" s="321"/>
      <c r="D321" s="321"/>
    </row>
    <row r="322" spans="1:4" ht="15">
      <c r="A322" s="290" t="s">
        <v>58</v>
      </c>
      <c r="B322" s="290"/>
      <c r="C322" s="290"/>
      <c r="D322" s="151"/>
    </row>
    <row r="323" spans="1:4" ht="15">
      <c r="A323" s="290" t="s">
        <v>59</v>
      </c>
      <c r="B323" s="290"/>
      <c r="C323" s="290"/>
      <c r="D323" s="151"/>
    </row>
    <row r="324" spans="1:4" ht="15">
      <c r="A324" s="290" t="s">
        <v>60</v>
      </c>
      <c r="B324" s="290"/>
      <c r="C324" s="290"/>
      <c r="D324" s="151"/>
    </row>
    <row r="325" spans="1:4" ht="15">
      <c r="A325" s="313" t="s">
        <v>61</v>
      </c>
      <c r="B325" s="313"/>
      <c r="C325" s="313"/>
      <c r="D325" s="151"/>
    </row>
    <row r="326" spans="1:4" ht="15">
      <c r="A326" s="31" t="str">
        <f>IF(C327&lt;5," Conclusion à refaire","Bien, vous n'avez pas à refaire la conclusion")</f>
        <v> Conclusion à refaire</v>
      </c>
      <c r="B326" s="241" t="str">
        <f>HYPERLINK("http://alain-fournier.entmip.fr/classes/lg-ts1/conclusion-a-refaire--7923.htm","Pour refaire la conclusion sur l'ENT, cliquez ici")</f>
        <v>Pour refaire la conclusion sur l'ENT, cliquez ici</v>
      </c>
      <c r="C326" s="242"/>
      <c r="D326" s="240"/>
    </row>
    <row r="327" spans="1:4" ht="15">
      <c r="A327" s="32"/>
      <c r="B327" s="33"/>
      <c r="C327" s="33">
        <f>SUM(D322:D325)</f>
        <v>0</v>
      </c>
      <c r="D327" s="243"/>
    </row>
    <row r="328" spans="1:4" ht="15">
      <c r="A328" s="322"/>
      <c r="B328" s="322"/>
      <c r="C328" s="322"/>
      <c r="D328" s="240"/>
    </row>
    <row r="329" spans="1:4" ht="15">
      <c r="A329" s="322"/>
      <c r="B329" s="322"/>
      <c r="C329" s="322"/>
      <c r="D329" s="240"/>
    </row>
    <row r="330" spans="1:4" ht="15">
      <c r="A330" s="309" t="s">
        <v>42</v>
      </c>
      <c r="B330" s="309"/>
      <c r="C330" s="309"/>
      <c r="D330" s="237">
        <f>SUM(D256:D260,D263,D307:D325,D328:D329)/4</f>
        <v>0</v>
      </c>
    </row>
    <row r="331" spans="1:4" ht="20.25">
      <c r="A331" s="315" t="s">
        <v>62</v>
      </c>
      <c r="B331" s="315"/>
      <c r="C331" s="315"/>
      <c r="D331" s="23">
        <f>ROUND(C332,0)</f>
        <v>0</v>
      </c>
    </row>
    <row r="332" spans="1:4" ht="15">
      <c r="A332" s="317" t="s">
        <v>63</v>
      </c>
      <c r="B332" s="317"/>
      <c r="C332" s="154">
        <f>SUM(D306,D330)</f>
        <v>0</v>
      </c>
      <c r="D332" s="239" t="str">
        <f>IF(D306&lt;5,"0",IF(D306&gt;=5,"2"))</f>
        <v>0</v>
      </c>
    </row>
    <row r="333" spans="1:4" ht="27">
      <c r="A333" s="299" t="str">
        <f>IF(D331&lt;8,"Un devoir décevant",IF(D331&lt;12,"Un devoir acceptable mais qui peut être amélioré",IF(D331&lt;14,"Un bon travail","Excellent devoir")))</f>
        <v>Un devoir décevant</v>
      </c>
      <c r="B333" s="299"/>
      <c r="C333" s="299"/>
      <c r="D333" s="26" t="str">
        <f>IF(D331&lt;8,"",IF(D331&lt;12,"",IF(D331&lt;14,"","")))</f>
        <v></v>
      </c>
    </row>
    <row r="334" spans="1:4" ht="15">
      <c r="A334" s="299" t="str">
        <f>IF(D262&lt;2,"La méthode de l'introduction n'est pas maîtrisée",IF(D262&lt;8,"L'introduction est incomplète","La méthode de l'introduction est maîtrisée"))</f>
        <v>La méthode de l'introduction n'est pas maîtrisée</v>
      </c>
      <c r="B334" s="299"/>
      <c r="C334" s="299"/>
      <c r="D334" s="27"/>
    </row>
    <row r="335" spans="1:4" ht="15">
      <c r="A335" s="299" t="str">
        <f>IF(D306&lt;5,"L'argumentation est insuffisante",IF(D306&gt;=5,"L'argumentation est satisfaisante"))</f>
        <v>L'argumentation est insuffisante</v>
      </c>
      <c r="B335" s="299"/>
      <c r="C335" s="299"/>
      <c r="D335" s="27"/>
    </row>
    <row r="336" spans="1:4" ht="15">
      <c r="A336" s="324" t="str">
        <f>IF(D327&lt;2,"La méthode de la conclusion n'est pas maîtrisée",IF(D327&lt;8,"La conclusion est incomplète","La méthode de la conclusion est maîtrisée"))</f>
        <v>La méthode de la conclusion n'est pas maîtrisée</v>
      </c>
      <c r="B336" s="324"/>
      <c r="C336" s="324"/>
      <c r="D336" s="157"/>
    </row>
    <row r="337" spans="1:4" ht="90.75">
      <c r="A337" s="325" t="s">
        <v>31</v>
      </c>
      <c r="B337" s="325"/>
      <c r="C337" s="325"/>
      <c r="D337" s="4" t="s">
        <v>32</v>
      </c>
    </row>
    <row r="338" spans="1:4" ht="15">
      <c r="A338" s="285" t="s">
        <v>33</v>
      </c>
      <c r="B338" s="285"/>
      <c r="C338" s="285"/>
      <c r="D338" s="285"/>
    </row>
    <row r="339" spans="1:4" ht="15">
      <c r="A339" s="285" t="s">
        <v>34</v>
      </c>
      <c r="B339" s="285"/>
      <c r="C339" s="285"/>
      <c r="D339" s="285"/>
    </row>
    <row r="340" spans="1:4" ht="15">
      <c r="A340" s="285" t="s">
        <v>35</v>
      </c>
      <c r="B340" s="285"/>
      <c r="C340" s="285"/>
      <c r="D340" s="285"/>
    </row>
    <row r="341" spans="1:4" ht="15">
      <c r="A341" s="288" t="s">
        <v>36</v>
      </c>
      <c r="B341" s="288"/>
      <c r="C341" s="288"/>
      <c r="D341" s="151"/>
    </row>
    <row r="342" spans="1:4" ht="15">
      <c r="A342" s="290" t="s">
        <v>37</v>
      </c>
      <c r="B342" s="290"/>
      <c r="C342" s="290"/>
      <c r="D342" s="151"/>
    </row>
    <row r="343" spans="1:4" ht="15">
      <c r="A343" s="290" t="s">
        <v>38</v>
      </c>
      <c r="B343" s="290"/>
      <c r="C343" s="290"/>
      <c r="D343" s="225"/>
    </row>
    <row r="344" spans="1:4" ht="15">
      <c r="A344" s="292"/>
      <c r="B344" s="292"/>
      <c r="C344" s="292"/>
      <c r="D344" s="226"/>
    </row>
    <row r="345" spans="1:4" ht="15">
      <c r="A345" s="8" t="str">
        <f>IF(C346&lt;5," Introduction à refaire","Bien, vous n'avez pas à refaire l'introduction")</f>
        <v> Introduction à refaire</v>
      </c>
      <c r="B345" s="227" t="str">
        <f>HYPERLINK("http://alain-fournier.entmip.fr/classes/lg-ts1/introduction-7922.htm","Pour refaire l'introduction sur l'ENT, cliquez ici")</f>
        <v>Pour refaire l'introduction sur l'ENT, cliquez ici</v>
      </c>
      <c r="C345" s="228"/>
      <c r="D345" s="226"/>
    </row>
    <row r="346" spans="1:4" ht="15">
      <c r="A346" s="11" t="s">
        <v>39</v>
      </c>
      <c r="B346" s="12"/>
      <c r="C346" s="12">
        <f>SUM(D341:D344)</f>
        <v>0</v>
      </c>
      <c r="D346" s="229">
        <f>SUM(D341:D344)</f>
        <v>0</v>
      </c>
    </row>
    <row r="347" spans="1:4" ht="15">
      <c r="A347" s="290" t="s">
        <v>40</v>
      </c>
      <c r="B347" s="290"/>
      <c r="C347" s="290"/>
      <c r="D347" s="151"/>
    </row>
    <row r="348" spans="1:4" ht="15">
      <c r="A348" s="294" t="s">
        <v>41</v>
      </c>
      <c r="B348" s="294"/>
      <c r="C348" s="294"/>
      <c r="D348" s="294"/>
    </row>
    <row r="349" spans="1:4" ht="15">
      <c r="A349" s="297"/>
      <c r="B349" s="297"/>
      <c r="C349" s="188"/>
      <c r="D349" s="230"/>
    </row>
    <row r="350" spans="1:4" ht="15">
      <c r="A350" s="299"/>
      <c r="B350" s="299"/>
      <c r="C350" s="188"/>
      <c r="D350" s="230"/>
    </row>
    <row r="351" spans="1:4" ht="15">
      <c r="A351" s="233"/>
      <c r="B351" s="234"/>
      <c r="C351" s="188"/>
      <c r="D351" s="230"/>
    </row>
    <row r="352" spans="1:4" ht="15">
      <c r="A352" s="233"/>
      <c r="B352" s="234"/>
      <c r="C352" s="188"/>
      <c r="D352" s="230"/>
    </row>
    <row r="353" spans="1:4" ht="15">
      <c r="A353" s="233"/>
      <c r="B353" s="234"/>
      <c r="C353" s="188"/>
      <c r="D353" s="230"/>
    </row>
    <row r="354" spans="1:4" ht="15">
      <c r="A354" s="233"/>
      <c r="B354" s="234"/>
      <c r="C354" s="188"/>
      <c r="D354" s="230"/>
    </row>
    <row r="355" spans="1:4" ht="15">
      <c r="A355" s="233"/>
      <c r="B355" s="234"/>
      <c r="C355" s="188"/>
      <c r="D355" s="230"/>
    </row>
    <row r="356" spans="1:4" ht="15">
      <c r="A356" s="233"/>
      <c r="B356" s="234"/>
      <c r="C356" s="188"/>
      <c r="D356" s="230"/>
    </row>
    <row r="357" spans="1:4" ht="15">
      <c r="A357" s="233"/>
      <c r="B357" s="234"/>
      <c r="C357" s="188"/>
      <c r="D357" s="230"/>
    </row>
    <row r="358" spans="1:4" ht="15">
      <c r="A358" s="233"/>
      <c r="B358" s="234"/>
      <c r="C358" s="188"/>
      <c r="D358" s="230"/>
    </row>
    <row r="359" spans="1:4" ht="15">
      <c r="A359" s="233"/>
      <c r="B359" s="234"/>
      <c r="C359" s="188"/>
      <c r="D359" s="230"/>
    </row>
    <row r="360" spans="1:4" ht="15">
      <c r="A360" s="233"/>
      <c r="B360" s="234"/>
      <c r="C360" s="188"/>
      <c r="D360" s="230"/>
    </row>
    <row r="361" spans="1:4" ht="15">
      <c r="A361" s="233"/>
      <c r="B361" s="234"/>
      <c r="C361" s="188"/>
      <c r="D361" s="230"/>
    </row>
    <row r="362" spans="1:4" ht="15">
      <c r="A362" s="233"/>
      <c r="B362" s="234"/>
      <c r="C362" s="188"/>
      <c r="D362" s="230"/>
    </row>
    <row r="363" spans="1:4" ht="15">
      <c r="A363" s="233"/>
      <c r="B363" s="234"/>
      <c r="C363" s="188"/>
      <c r="D363" s="230"/>
    </row>
    <row r="364" spans="1:4" ht="15">
      <c r="A364" s="233"/>
      <c r="B364" s="234"/>
      <c r="C364" s="188"/>
      <c r="D364" s="230"/>
    </row>
    <row r="365" spans="1:4" ht="15">
      <c r="A365" s="233"/>
      <c r="B365" s="234"/>
      <c r="C365" s="188"/>
      <c r="D365" s="230"/>
    </row>
    <row r="366" spans="1:4" ht="15">
      <c r="A366" s="233"/>
      <c r="B366" s="234"/>
      <c r="C366" s="188"/>
      <c r="D366" s="230"/>
    </row>
    <row r="367" spans="1:4" ht="15">
      <c r="A367" s="307"/>
      <c r="B367" s="307"/>
      <c r="C367" s="188"/>
      <c r="D367" s="230"/>
    </row>
    <row r="368" spans="1:4" ht="15">
      <c r="A368" s="299"/>
      <c r="B368" s="299"/>
      <c r="C368" s="188"/>
      <c r="D368" s="230"/>
    </row>
    <row r="369" spans="1:4" ht="15">
      <c r="A369" s="299"/>
      <c r="B369" s="299"/>
      <c r="C369" s="188"/>
      <c r="D369" s="230"/>
    </row>
    <row r="370" spans="1:4" ht="15">
      <c r="A370" s="299"/>
      <c r="B370" s="299"/>
      <c r="C370" s="188"/>
      <c r="D370" s="230"/>
    </row>
    <row r="371" spans="1:4" ht="15">
      <c r="A371" s="297"/>
      <c r="B371" s="297"/>
      <c r="C371" s="188"/>
      <c r="D371" s="230"/>
    </row>
    <row r="372" spans="1:4" ht="15">
      <c r="A372" s="299"/>
      <c r="B372" s="299"/>
      <c r="C372" s="188"/>
      <c r="D372" s="230"/>
    </row>
    <row r="373" spans="1:4" ht="15">
      <c r="A373" s="299"/>
      <c r="B373" s="299"/>
      <c r="C373" s="188"/>
      <c r="D373" s="230"/>
    </row>
    <row r="374" spans="1:4" ht="15">
      <c r="A374" s="299"/>
      <c r="B374" s="299"/>
      <c r="C374" s="188"/>
      <c r="D374" s="230"/>
    </row>
    <row r="375" spans="1:4" ht="15">
      <c r="A375" s="299"/>
      <c r="B375" s="299"/>
      <c r="C375" s="188"/>
      <c r="D375" s="230"/>
    </row>
    <row r="376" spans="1:4" ht="15">
      <c r="A376" s="299"/>
      <c r="B376" s="299"/>
      <c r="C376" s="188"/>
      <c r="D376" s="230"/>
    </row>
    <row r="377" spans="1:4" ht="15">
      <c r="A377" s="297"/>
      <c r="B377" s="297"/>
      <c r="C377" s="188"/>
      <c r="D377" s="230"/>
    </row>
    <row r="378" spans="1:4" ht="15">
      <c r="A378" s="299"/>
      <c r="B378" s="299"/>
      <c r="C378" s="188"/>
      <c r="D378" s="230"/>
    </row>
    <row r="379" spans="1:4" ht="15">
      <c r="A379" s="299"/>
      <c r="B379" s="299"/>
      <c r="C379" s="188"/>
      <c r="D379" s="230"/>
    </row>
    <row r="380" spans="1:4" ht="15">
      <c r="A380" s="299"/>
      <c r="B380" s="299"/>
      <c r="C380" s="188"/>
      <c r="D380" s="230"/>
    </row>
    <row r="381" spans="1:4" ht="15">
      <c r="A381" s="299"/>
      <c r="B381" s="299"/>
      <c r="C381" s="188"/>
      <c r="D381" s="230"/>
    </row>
    <row r="382" spans="1:4" ht="15">
      <c r="A382" s="299"/>
      <c r="B382" s="299"/>
      <c r="C382" s="188"/>
      <c r="D382" s="230"/>
    </row>
    <row r="383" spans="1:4" ht="15">
      <c r="A383" s="299"/>
      <c r="B383" s="299"/>
      <c r="C383" s="188"/>
      <c r="D383" s="230"/>
    </row>
    <row r="384" spans="1:4" ht="15">
      <c r="A384" s="299"/>
      <c r="B384" s="299"/>
      <c r="C384" s="188"/>
      <c r="D384" s="230"/>
    </row>
    <row r="385" spans="1:4" ht="15">
      <c r="A385" s="307"/>
      <c r="B385" s="307"/>
      <c r="C385" s="188"/>
      <c r="D385" s="230"/>
    </row>
    <row r="386" spans="1:4" ht="15">
      <c r="A386" s="307"/>
      <c r="B386" s="307"/>
      <c r="C386" s="188"/>
      <c r="D386" s="230"/>
    </row>
    <row r="387" spans="1:4" ht="15">
      <c r="A387" s="307"/>
      <c r="B387" s="307"/>
      <c r="C387" s="188"/>
      <c r="D387" s="230"/>
    </row>
    <row r="388" spans="1:4" ht="15">
      <c r="A388" s="235"/>
      <c r="B388" s="236"/>
      <c r="C388" s="188"/>
      <c r="D388" s="230"/>
    </row>
    <row r="389" spans="1:4" ht="15">
      <c r="A389" s="299"/>
      <c r="B389" s="299"/>
      <c r="C389" s="188"/>
      <c r="D389" s="230"/>
    </row>
    <row r="390" spans="1:4" ht="15">
      <c r="A390" s="309" t="s">
        <v>42</v>
      </c>
      <c r="B390" s="309"/>
      <c r="C390" s="309"/>
      <c r="D390" s="237">
        <f>SUM(D349:D389)/2</f>
        <v>0</v>
      </c>
    </row>
    <row r="391" spans="1:4" ht="15">
      <c r="A391" s="285" t="s">
        <v>43</v>
      </c>
      <c r="B391" s="285"/>
      <c r="C391" s="285"/>
      <c r="D391" s="285"/>
    </row>
    <row r="392" spans="1:4" ht="15">
      <c r="A392" s="290" t="s">
        <v>44</v>
      </c>
      <c r="B392" s="290"/>
      <c r="C392" s="290"/>
      <c r="D392" s="155"/>
    </row>
    <row r="393" spans="1:4" ht="15">
      <c r="A393" s="290" t="s">
        <v>45</v>
      </c>
      <c r="B393" s="290"/>
      <c r="C393" s="290"/>
      <c r="D393" s="155"/>
    </row>
    <row r="394" spans="1:4" ht="15">
      <c r="A394" s="290" t="s">
        <v>46</v>
      </c>
      <c r="B394" s="290"/>
      <c r="C394" s="290"/>
      <c r="D394" s="155"/>
    </row>
    <row r="395" spans="1:4" ht="15">
      <c r="A395" s="285" t="s">
        <v>47</v>
      </c>
      <c r="B395" s="285"/>
      <c r="C395" s="285"/>
      <c r="D395" s="285"/>
    </row>
    <row r="396" spans="1:4" ht="15">
      <c r="A396" s="311" t="s">
        <v>48</v>
      </c>
      <c r="B396" s="311"/>
      <c r="C396" s="311"/>
      <c r="D396" s="238">
        <f>ROUND(D416,1)</f>
        <v>0</v>
      </c>
    </row>
    <row r="397" spans="1:4" ht="15">
      <c r="A397" s="290" t="s">
        <v>49</v>
      </c>
      <c r="B397" s="290"/>
      <c r="C397" s="290"/>
      <c r="D397" s="151"/>
    </row>
    <row r="398" spans="1:4" ht="15">
      <c r="A398" s="290" t="s">
        <v>50</v>
      </c>
      <c r="B398" s="290"/>
      <c r="C398" s="290"/>
      <c r="D398" s="151"/>
    </row>
    <row r="399" spans="1:4" ht="15">
      <c r="A399" s="290" t="s">
        <v>51</v>
      </c>
      <c r="B399" s="290"/>
      <c r="C399" s="290"/>
      <c r="D399" s="151"/>
    </row>
    <row r="400" spans="1:4" ht="15">
      <c r="A400" s="285" t="s">
        <v>52</v>
      </c>
      <c r="B400" s="285"/>
      <c r="C400" s="285"/>
      <c r="D400" s="285"/>
    </row>
    <row r="401" spans="1:4" ht="15">
      <c r="A401" s="290" t="s">
        <v>53</v>
      </c>
      <c r="B401" s="290"/>
      <c r="C401" s="290"/>
      <c r="D401" s="151"/>
    </row>
    <row r="402" spans="1:4" ht="15">
      <c r="A402" s="290" t="s">
        <v>54</v>
      </c>
      <c r="B402" s="290"/>
      <c r="C402" s="290"/>
      <c r="D402" s="151"/>
    </row>
    <row r="403" spans="1:4" ht="15">
      <c r="A403" s="290" t="s">
        <v>55</v>
      </c>
      <c r="B403" s="290"/>
      <c r="C403" s="290"/>
      <c r="D403" s="151"/>
    </row>
    <row r="404" spans="1:4" ht="15">
      <c r="A404" s="290" t="s">
        <v>56</v>
      </c>
      <c r="B404" s="290"/>
      <c r="C404" s="290"/>
      <c r="D404" s="151"/>
    </row>
    <row r="405" spans="1:4" ht="15">
      <c r="A405" s="285" t="s">
        <v>57</v>
      </c>
      <c r="B405" s="285"/>
      <c r="C405" s="285"/>
      <c r="D405" s="285"/>
    </row>
    <row r="406" spans="1:4" ht="15">
      <c r="A406" s="290" t="s">
        <v>58</v>
      </c>
      <c r="B406" s="290"/>
      <c r="C406" s="290"/>
      <c r="D406" s="151"/>
    </row>
    <row r="407" spans="1:4" ht="15">
      <c r="A407" s="290" t="s">
        <v>59</v>
      </c>
      <c r="B407" s="290"/>
      <c r="C407" s="290"/>
      <c r="D407" s="151"/>
    </row>
    <row r="408" spans="1:4" ht="15">
      <c r="A408" s="290" t="s">
        <v>60</v>
      </c>
      <c r="B408" s="290"/>
      <c r="C408" s="290"/>
      <c r="D408" s="151"/>
    </row>
    <row r="409" spans="1:4" ht="15">
      <c r="A409" s="313" t="s">
        <v>61</v>
      </c>
      <c r="B409" s="313"/>
      <c r="C409" s="313"/>
      <c r="D409" s="151"/>
    </row>
    <row r="410" spans="1:4" ht="15">
      <c r="A410" s="8" t="str">
        <f>IF(C411&lt;5," Conclusion à refaire","Bien, vous n'avez pas à refaire la conclusion")</f>
        <v> Conclusion à refaire</v>
      </c>
      <c r="B410" s="227" t="str">
        <f>HYPERLINK("http://alain-fournier.entmip.fr/classes/lg-ts1/conclusion-a-refaire--7923.htm","Pour refaire la conclusion sur l'ENT, cliquez ici")</f>
        <v>Pour refaire la conclusion sur l'ENT, cliquez ici</v>
      </c>
      <c r="C410" s="228"/>
      <c r="D410" s="226"/>
    </row>
    <row r="411" spans="1:4" ht="15">
      <c r="A411" s="11"/>
      <c r="B411" s="12"/>
      <c r="C411" s="12">
        <f>SUM(D406:D409)</f>
        <v>0</v>
      </c>
      <c r="D411" s="229"/>
    </row>
    <row r="412" spans="1:4" ht="15">
      <c r="A412" s="292"/>
      <c r="B412" s="292"/>
      <c r="C412" s="292"/>
      <c r="D412" s="226"/>
    </row>
    <row r="413" spans="1:4" ht="15">
      <c r="A413" s="292"/>
      <c r="B413" s="292"/>
      <c r="C413" s="292"/>
      <c r="D413" s="226"/>
    </row>
    <row r="414" spans="1:4" ht="15">
      <c r="A414" s="309" t="s">
        <v>42</v>
      </c>
      <c r="B414" s="309"/>
      <c r="C414" s="309"/>
      <c r="D414" s="237">
        <f>SUM(D340:D344,D347,D391:D409,D412:D413)/4</f>
        <v>0</v>
      </c>
    </row>
    <row r="415" spans="1:4" ht="20.25">
      <c r="A415" s="315" t="s">
        <v>62</v>
      </c>
      <c r="B415" s="315"/>
      <c r="C415" s="315"/>
      <c r="D415" s="23">
        <f>ROUND(C416,0)</f>
        <v>0</v>
      </c>
    </row>
    <row r="416" spans="1:4" ht="15">
      <c r="A416" s="317" t="s">
        <v>63</v>
      </c>
      <c r="B416" s="317"/>
      <c r="C416" s="154">
        <f>SUM(D390,D414)</f>
        <v>0</v>
      </c>
      <c r="D416" s="239" t="str">
        <f>IF(D390&lt;5,"0",IF(D390&gt;=5,"2"))</f>
        <v>0</v>
      </c>
    </row>
    <row r="417" spans="1:4" ht="27">
      <c r="A417" s="299" t="str">
        <f>IF(D415&lt;8,"Un devoir décevant",IF(D415&lt;12,"Un devoir acceptable mais qui peut être amélioré",IF(D415&lt;14,"Un bon travail","Excellent devoir")))</f>
        <v>Un devoir décevant</v>
      </c>
      <c r="B417" s="299"/>
      <c r="C417" s="299"/>
      <c r="D417" s="26" t="str">
        <f>IF(D415&lt;8,"",IF(D415&lt;12,"",IF(D415&lt;14,"","")))</f>
        <v></v>
      </c>
    </row>
    <row r="418" spans="1:4" ht="15">
      <c r="A418" s="299" t="str">
        <f>IF(D346&lt;2,"La méthode de l'introduction n'est pas maîtrisée",IF(D346&lt;8,"L'introduction est incomplète","La méthode de l'introduction est maîtrisée"))</f>
        <v>La méthode de l'introduction n'est pas maîtrisée</v>
      </c>
      <c r="B418" s="299"/>
      <c r="C418" s="299"/>
      <c r="D418" s="27"/>
    </row>
    <row r="419" spans="1:4" ht="15">
      <c r="A419" s="299" t="str">
        <f>IF(D390&lt;5,"L'argumentation est insuffisante",IF(D390&gt;=5,"L'argumentation est satisfaisante"))</f>
        <v>L'argumentation est insuffisante</v>
      </c>
      <c r="B419" s="299"/>
      <c r="C419" s="299"/>
      <c r="D419" s="27"/>
    </row>
    <row r="420" spans="1:4" ht="15">
      <c r="A420" s="324" t="str">
        <f>IF(D411&lt;2,"La méthode de la conclusion n'est pas maîtrisée",IF(D411&lt;8,"La conclusion est incomplète","La méthode de la conclusion est maîtrisée"))</f>
        <v>La méthode de la conclusion n'est pas maîtrisée</v>
      </c>
      <c r="B420" s="324"/>
      <c r="C420" s="324"/>
      <c r="D420" s="157"/>
    </row>
    <row r="421" spans="1:4" ht="90.75">
      <c r="A421" s="326" t="s">
        <v>31</v>
      </c>
      <c r="B421" s="326"/>
      <c r="C421" s="326"/>
      <c r="D421" s="30" t="s">
        <v>32</v>
      </c>
    </row>
    <row r="422" spans="1:4" ht="15">
      <c r="A422" s="321" t="s">
        <v>33</v>
      </c>
      <c r="B422" s="321"/>
      <c r="C422" s="321"/>
      <c r="D422" s="321"/>
    </row>
    <row r="423" spans="1:4" ht="15">
      <c r="A423" s="321" t="s">
        <v>34</v>
      </c>
      <c r="B423" s="321"/>
      <c r="C423" s="321"/>
      <c r="D423" s="321"/>
    </row>
    <row r="424" spans="1:4" ht="15">
      <c r="A424" s="321" t="s">
        <v>35</v>
      </c>
      <c r="B424" s="321"/>
      <c r="C424" s="321"/>
      <c r="D424" s="321"/>
    </row>
    <row r="425" spans="1:4" ht="15">
      <c r="A425" s="288" t="s">
        <v>36</v>
      </c>
      <c r="B425" s="288"/>
      <c r="C425" s="288"/>
      <c r="D425" s="151"/>
    </row>
    <row r="426" spans="1:4" ht="15">
      <c r="A426" s="290" t="s">
        <v>37</v>
      </c>
      <c r="B426" s="290"/>
      <c r="C426" s="290"/>
      <c r="D426" s="151"/>
    </row>
    <row r="427" spans="1:4" ht="15">
      <c r="A427" s="290" t="s">
        <v>38</v>
      </c>
      <c r="B427" s="290"/>
      <c r="C427" s="290"/>
      <c r="D427" s="225"/>
    </row>
    <row r="428" spans="1:4" ht="15">
      <c r="A428" s="322"/>
      <c r="B428" s="322"/>
      <c r="C428" s="322"/>
      <c r="D428" s="240"/>
    </row>
    <row r="429" spans="1:4" ht="15">
      <c r="A429" s="31" t="str">
        <f>IF(C430&lt;5," Introduction à refaire","Bien, vous n'avez pas à refaire l'introduction")</f>
        <v> Introduction à refaire</v>
      </c>
      <c r="B429" s="241" t="str">
        <f>HYPERLINK("http://alain-fournier.entmip.fr/classes/lg-ts1/introduction-7922.htm","Pour refaire l'introduction sur l'ENT, cliquez ici")</f>
        <v>Pour refaire l'introduction sur l'ENT, cliquez ici</v>
      </c>
      <c r="C429" s="242"/>
      <c r="D429" s="240"/>
    </row>
    <row r="430" spans="1:4" ht="15">
      <c r="A430" s="32" t="s">
        <v>39</v>
      </c>
      <c r="B430" s="33"/>
      <c r="C430" s="33">
        <f>SUM(D425:D428)</f>
        <v>0</v>
      </c>
      <c r="D430" s="243">
        <f>SUM(D425:D428)</f>
        <v>0</v>
      </c>
    </row>
    <row r="431" spans="1:4" ht="15">
      <c r="A431" s="290" t="s">
        <v>40</v>
      </c>
      <c r="B431" s="290"/>
      <c r="C431" s="290"/>
      <c r="D431" s="151"/>
    </row>
    <row r="432" spans="1:4" ht="15">
      <c r="A432" s="323" t="s">
        <v>41</v>
      </c>
      <c r="B432" s="323"/>
      <c r="C432" s="323"/>
      <c r="D432" s="323"/>
    </row>
    <row r="433" spans="1:4" ht="15">
      <c r="A433" s="297"/>
      <c r="B433" s="297"/>
      <c r="C433" s="188"/>
      <c r="D433" s="230"/>
    </row>
    <row r="434" spans="1:4" ht="15">
      <c r="A434" s="299"/>
      <c r="B434" s="299"/>
      <c r="C434" s="188"/>
      <c r="D434" s="230"/>
    </row>
    <row r="435" spans="1:4" ht="15">
      <c r="A435" s="233"/>
      <c r="B435" s="234"/>
      <c r="C435" s="188"/>
      <c r="D435" s="230"/>
    </row>
    <row r="436" spans="1:4" ht="15">
      <c r="A436" s="233"/>
      <c r="B436" s="234"/>
      <c r="C436" s="188"/>
      <c r="D436" s="230"/>
    </row>
    <row r="437" spans="1:4" ht="15">
      <c r="A437" s="233"/>
      <c r="B437" s="234"/>
      <c r="C437" s="188"/>
      <c r="D437" s="230"/>
    </row>
    <row r="438" spans="1:4" ht="15">
      <c r="A438" s="233"/>
      <c r="B438" s="234"/>
      <c r="C438" s="188"/>
      <c r="D438" s="230"/>
    </row>
    <row r="439" spans="1:4" ht="15">
      <c r="A439" s="233"/>
      <c r="B439" s="234"/>
      <c r="C439" s="188"/>
      <c r="D439" s="230"/>
    </row>
    <row r="440" spans="1:4" ht="15">
      <c r="A440" s="233"/>
      <c r="B440" s="234"/>
      <c r="C440" s="188"/>
      <c r="D440" s="230"/>
    </row>
    <row r="441" spans="1:4" ht="15">
      <c r="A441" s="233"/>
      <c r="B441" s="234"/>
      <c r="C441" s="188"/>
      <c r="D441" s="230"/>
    </row>
    <row r="442" spans="1:4" ht="15">
      <c r="A442" s="233"/>
      <c r="B442" s="234"/>
      <c r="C442" s="188"/>
      <c r="D442" s="230"/>
    </row>
    <row r="443" spans="1:4" ht="15">
      <c r="A443" s="233"/>
      <c r="B443" s="234"/>
      <c r="C443" s="188"/>
      <c r="D443" s="230"/>
    </row>
    <row r="444" spans="1:4" ht="15">
      <c r="A444" s="233"/>
      <c r="B444" s="234"/>
      <c r="C444" s="188"/>
      <c r="D444" s="230"/>
    </row>
    <row r="445" spans="1:4" ht="15">
      <c r="A445" s="233"/>
      <c r="B445" s="234"/>
      <c r="C445" s="188"/>
      <c r="D445" s="230"/>
    </row>
    <row r="446" spans="1:4" ht="15">
      <c r="A446" s="233"/>
      <c r="B446" s="234"/>
      <c r="C446" s="188"/>
      <c r="D446" s="230"/>
    </row>
    <row r="447" spans="1:4" ht="15">
      <c r="A447" s="233"/>
      <c r="B447" s="234"/>
      <c r="C447" s="188"/>
      <c r="D447" s="230"/>
    </row>
    <row r="448" spans="1:4" ht="15">
      <c r="A448" s="233"/>
      <c r="B448" s="234"/>
      <c r="C448" s="188"/>
      <c r="D448" s="230"/>
    </row>
    <row r="449" spans="1:4" ht="15">
      <c r="A449" s="233"/>
      <c r="B449" s="234"/>
      <c r="C449" s="188"/>
      <c r="D449" s="230"/>
    </row>
    <row r="450" spans="1:4" ht="15">
      <c r="A450" s="233"/>
      <c r="B450" s="234"/>
      <c r="C450" s="188"/>
      <c r="D450" s="230"/>
    </row>
    <row r="451" spans="1:4" ht="15">
      <c r="A451" s="307"/>
      <c r="B451" s="307"/>
      <c r="C451" s="188"/>
      <c r="D451" s="230"/>
    </row>
    <row r="452" spans="1:4" ht="15">
      <c r="A452" s="299"/>
      <c r="B452" s="299"/>
      <c r="C452" s="188"/>
      <c r="D452" s="230"/>
    </row>
    <row r="453" spans="1:4" ht="15">
      <c r="A453" s="299"/>
      <c r="B453" s="299"/>
      <c r="C453" s="188"/>
      <c r="D453" s="230"/>
    </row>
    <row r="454" spans="1:4" ht="15">
      <c r="A454" s="299"/>
      <c r="B454" s="299"/>
      <c r="C454" s="188"/>
      <c r="D454" s="230"/>
    </row>
    <row r="455" spans="1:4" ht="15">
      <c r="A455" s="297"/>
      <c r="B455" s="297"/>
      <c r="C455" s="188"/>
      <c r="D455" s="230"/>
    </row>
    <row r="456" spans="1:4" ht="15">
      <c r="A456" s="299"/>
      <c r="B456" s="299"/>
      <c r="C456" s="188"/>
      <c r="D456" s="230"/>
    </row>
    <row r="457" spans="1:4" ht="15">
      <c r="A457" s="299"/>
      <c r="B457" s="299"/>
      <c r="C457" s="188"/>
      <c r="D457" s="230"/>
    </row>
    <row r="458" spans="1:4" ht="15">
      <c r="A458" s="299"/>
      <c r="B458" s="299"/>
      <c r="C458" s="188"/>
      <c r="D458" s="230"/>
    </row>
    <row r="459" spans="1:4" ht="15">
      <c r="A459" s="299"/>
      <c r="B459" s="299"/>
      <c r="C459" s="188"/>
      <c r="D459" s="230"/>
    </row>
    <row r="460" spans="1:4" ht="15">
      <c r="A460" s="299"/>
      <c r="B460" s="299"/>
      <c r="C460" s="188"/>
      <c r="D460" s="230"/>
    </row>
    <row r="461" spans="1:4" ht="15">
      <c r="A461" s="297"/>
      <c r="B461" s="297"/>
      <c r="C461" s="188"/>
      <c r="D461" s="230"/>
    </row>
    <row r="462" spans="1:4" ht="15">
      <c r="A462" s="299"/>
      <c r="B462" s="299"/>
      <c r="C462" s="188"/>
      <c r="D462" s="230"/>
    </row>
    <row r="463" spans="1:4" ht="15">
      <c r="A463" s="299"/>
      <c r="B463" s="299"/>
      <c r="C463" s="188"/>
      <c r="D463" s="230"/>
    </row>
    <row r="464" spans="1:4" ht="15">
      <c r="A464" s="299"/>
      <c r="B464" s="299"/>
      <c r="C464" s="188"/>
      <c r="D464" s="230"/>
    </row>
    <row r="465" spans="1:4" ht="15">
      <c r="A465" s="299"/>
      <c r="B465" s="299"/>
      <c r="C465" s="188"/>
      <c r="D465" s="230"/>
    </row>
    <row r="466" spans="1:4" ht="15">
      <c r="A466" s="299"/>
      <c r="B466" s="299"/>
      <c r="C466" s="188"/>
      <c r="D466" s="230"/>
    </row>
    <row r="467" spans="1:4" ht="15">
      <c r="A467" s="299"/>
      <c r="B467" s="299"/>
      <c r="C467" s="188"/>
      <c r="D467" s="230"/>
    </row>
    <row r="468" spans="1:4" ht="15">
      <c r="A468" s="299"/>
      <c r="B468" s="299"/>
      <c r="C468" s="188"/>
      <c r="D468" s="230"/>
    </row>
    <row r="469" spans="1:4" ht="15">
      <c r="A469" s="307"/>
      <c r="B469" s="307"/>
      <c r="C469" s="188"/>
      <c r="D469" s="230"/>
    </row>
    <row r="470" spans="1:4" ht="15">
      <c r="A470" s="307"/>
      <c r="B470" s="307"/>
      <c r="C470" s="188"/>
      <c r="D470" s="230"/>
    </row>
    <row r="471" spans="1:4" ht="15">
      <c r="A471" s="307"/>
      <c r="B471" s="307"/>
      <c r="C471" s="188"/>
      <c r="D471" s="230"/>
    </row>
    <row r="472" spans="1:4" ht="15">
      <c r="A472" s="235"/>
      <c r="B472" s="236"/>
      <c r="C472" s="188"/>
      <c r="D472" s="230"/>
    </row>
    <row r="473" spans="1:4" ht="15">
      <c r="A473" s="299"/>
      <c r="B473" s="299"/>
      <c r="C473" s="188"/>
      <c r="D473" s="230"/>
    </row>
    <row r="474" spans="1:4" ht="15">
      <c r="A474" s="309" t="s">
        <v>42</v>
      </c>
      <c r="B474" s="309"/>
      <c r="C474" s="309"/>
      <c r="D474" s="237">
        <f>SUM(D433:D473)/2</f>
        <v>0</v>
      </c>
    </row>
    <row r="475" spans="1:4" ht="15">
      <c r="A475" s="321" t="s">
        <v>43</v>
      </c>
      <c r="B475" s="321"/>
      <c r="C475" s="321"/>
      <c r="D475" s="321"/>
    </row>
    <row r="476" spans="1:4" ht="15">
      <c r="A476" s="290" t="s">
        <v>44</v>
      </c>
      <c r="B476" s="290"/>
      <c r="C476" s="290"/>
      <c r="D476" s="155"/>
    </row>
    <row r="477" spans="1:4" ht="15">
      <c r="A477" s="290" t="s">
        <v>45</v>
      </c>
      <c r="B477" s="290"/>
      <c r="C477" s="290"/>
      <c r="D477" s="155"/>
    </row>
    <row r="478" spans="1:4" ht="15">
      <c r="A478" s="290" t="s">
        <v>46</v>
      </c>
      <c r="B478" s="290"/>
      <c r="C478" s="290"/>
      <c r="D478" s="155"/>
    </row>
    <row r="479" spans="1:4" ht="15">
      <c r="A479" s="321" t="s">
        <v>47</v>
      </c>
      <c r="B479" s="321"/>
      <c r="C479" s="321"/>
      <c r="D479" s="321"/>
    </row>
    <row r="480" spans="1:4" ht="15">
      <c r="A480" s="311" t="s">
        <v>48</v>
      </c>
      <c r="B480" s="311"/>
      <c r="C480" s="311"/>
      <c r="D480" s="238">
        <f>ROUND(D500,1)</f>
        <v>0</v>
      </c>
    </row>
    <row r="481" spans="1:4" ht="15">
      <c r="A481" s="290" t="s">
        <v>49</v>
      </c>
      <c r="B481" s="290"/>
      <c r="C481" s="290"/>
      <c r="D481" s="151"/>
    </row>
    <row r="482" spans="1:4" ht="15">
      <c r="A482" s="290" t="s">
        <v>50</v>
      </c>
      <c r="B482" s="290"/>
      <c r="C482" s="290"/>
      <c r="D482" s="151"/>
    </row>
    <row r="483" spans="1:4" ht="15">
      <c r="A483" s="290" t="s">
        <v>51</v>
      </c>
      <c r="B483" s="290"/>
      <c r="C483" s="290"/>
      <c r="D483" s="151"/>
    </row>
    <row r="484" spans="1:4" ht="15">
      <c r="A484" s="321" t="s">
        <v>52</v>
      </c>
      <c r="B484" s="321"/>
      <c r="C484" s="321"/>
      <c r="D484" s="321"/>
    </row>
    <row r="485" spans="1:4" ht="15">
      <c r="A485" s="290" t="s">
        <v>53</v>
      </c>
      <c r="B485" s="290"/>
      <c r="C485" s="290"/>
      <c r="D485" s="151"/>
    </row>
    <row r="486" spans="1:4" ht="15">
      <c r="A486" s="290" t="s">
        <v>54</v>
      </c>
      <c r="B486" s="290"/>
      <c r="C486" s="290"/>
      <c r="D486" s="151"/>
    </row>
    <row r="487" spans="1:4" ht="15">
      <c r="A487" s="290" t="s">
        <v>55</v>
      </c>
      <c r="B487" s="290"/>
      <c r="C487" s="290"/>
      <c r="D487" s="151"/>
    </row>
    <row r="488" spans="1:4" ht="15">
      <c r="A488" s="290" t="s">
        <v>56</v>
      </c>
      <c r="B488" s="290"/>
      <c r="C488" s="290"/>
      <c r="D488" s="151"/>
    </row>
    <row r="489" spans="1:4" ht="15">
      <c r="A489" s="321" t="s">
        <v>57</v>
      </c>
      <c r="B489" s="321"/>
      <c r="C489" s="321"/>
      <c r="D489" s="321"/>
    </row>
    <row r="490" spans="1:4" ht="15">
      <c r="A490" s="290" t="s">
        <v>58</v>
      </c>
      <c r="B490" s="290"/>
      <c r="C490" s="290"/>
      <c r="D490" s="151"/>
    </row>
    <row r="491" spans="1:4" ht="15">
      <c r="A491" s="290" t="s">
        <v>59</v>
      </c>
      <c r="B491" s="290"/>
      <c r="C491" s="290"/>
      <c r="D491" s="151"/>
    </row>
    <row r="492" spans="1:4" ht="15">
      <c r="A492" s="290" t="s">
        <v>60</v>
      </c>
      <c r="B492" s="290"/>
      <c r="C492" s="290"/>
      <c r="D492" s="151"/>
    </row>
    <row r="493" spans="1:4" ht="15">
      <c r="A493" s="313" t="s">
        <v>61</v>
      </c>
      <c r="B493" s="313"/>
      <c r="C493" s="313"/>
      <c r="D493" s="151"/>
    </row>
    <row r="494" spans="1:4" ht="15">
      <c r="A494" s="31" t="str">
        <f>IF(C495&lt;5," Conclusion à refaire","Bien, vous n'avez pas à refaire la conclusion")</f>
        <v> Conclusion à refaire</v>
      </c>
      <c r="B494" s="241" t="str">
        <f>HYPERLINK("http://alain-fournier.entmip.fr/classes/lg-ts1/conclusion-a-refaire--7923.htm","Pour refaire la conclusion sur l'ENT, cliquez ici")</f>
        <v>Pour refaire la conclusion sur l'ENT, cliquez ici</v>
      </c>
      <c r="C494" s="242"/>
      <c r="D494" s="240"/>
    </row>
    <row r="495" spans="1:4" ht="15">
      <c r="A495" s="32"/>
      <c r="B495" s="33"/>
      <c r="C495" s="33">
        <f>SUM(D490:D493)</f>
        <v>0</v>
      </c>
      <c r="D495" s="243"/>
    </row>
    <row r="496" spans="1:4" ht="15">
      <c r="A496" s="322"/>
      <c r="B496" s="322"/>
      <c r="C496" s="322"/>
      <c r="D496" s="240"/>
    </row>
    <row r="497" spans="1:4" ht="15">
      <c r="A497" s="322"/>
      <c r="B497" s="322"/>
      <c r="C497" s="322"/>
      <c r="D497" s="240"/>
    </row>
    <row r="498" spans="1:4" ht="15">
      <c r="A498" s="309" t="s">
        <v>42</v>
      </c>
      <c r="B498" s="309"/>
      <c r="C498" s="309"/>
      <c r="D498" s="237">
        <f>SUM(D424:D428,D431,D475:D493,D496:D497)/4</f>
        <v>0</v>
      </c>
    </row>
    <row r="499" spans="1:4" ht="20.25">
      <c r="A499" s="315" t="s">
        <v>62</v>
      </c>
      <c r="B499" s="315"/>
      <c r="C499" s="315"/>
      <c r="D499" s="23">
        <f>ROUND(C500,0)</f>
        <v>0</v>
      </c>
    </row>
    <row r="500" spans="1:4" ht="15">
      <c r="A500" s="317" t="s">
        <v>63</v>
      </c>
      <c r="B500" s="317"/>
      <c r="C500" s="154">
        <f>SUM(D474,D498)</f>
        <v>0</v>
      </c>
      <c r="D500" s="239" t="str">
        <f>IF(D474&lt;5,"0",IF(D474&gt;=5,"2"))</f>
        <v>0</v>
      </c>
    </row>
    <row r="501" spans="1:4" ht="27">
      <c r="A501" s="299" t="str">
        <f>IF(D499&lt;8,"Un devoir décevant",IF(D499&lt;12,"Un devoir acceptable mais qui peut être amélioré",IF(D499&lt;14,"Un bon travail","Excellent devoir")))</f>
        <v>Un devoir décevant</v>
      </c>
      <c r="B501" s="299"/>
      <c r="C501" s="299"/>
      <c r="D501" s="26" t="str">
        <f>IF(D499&lt;8,"",IF(D499&lt;12,"",IF(D499&lt;14,"","")))</f>
        <v></v>
      </c>
    </row>
    <row r="502" spans="1:4" ht="15">
      <c r="A502" s="299" t="str">
        <f>IF(D430&lt;2,"La méthode de l'introduction n'est pas maîtrisée",IF(D430&lt;8,"L'introduction est incomplète","La méthode de l'introduction est maîtrisée"))</f>
        <v>La méthode de l'introduction n'est pas maîtrisée</v>
      </c>
      <c r="B502" s="299"/>
      <c r="C502" s="299"/>
      <c r="D502" s="27"/>
    </row>
    <row r="503" spans="1:4" ht="15">
      <c r="A503" s="299" t="str">
        <f>IF(D474&lt;5,"L'argumentation est insuffisante",IF(D474&gt;=5,"L'argumentation est satisfaisante"))</f>
        <v>L'argumentation est insuffisante</v>
      </c>
      <c r="B503" s="299"/>
      <c r="C503" s="299"/>
      <c r="D503" s="27"/>
    </row>
    <row r="504" spans="1:4" ht="15">
      <c r="A504" s="324" t="str">
        <f>IF(D495&lt;2,"La méthode de la conclusion n'est pas maîtrisée",IF(D495&lt;8,"La conclusion est incomplète","La méthode de la conclusion est maîtrisée"))</f>
        <v>La méthode de la conclusion n'est pas maîtrisée</v>
      </c>
      <c r="B504" s="324"/>
      <c r="C504" s="324"/>
      <c r="D504" s="157"/>
    </row>
  </sheetData>
  <sheetProtection selectLockedCells="1" selectUnlockedCells="1"/>
  <mergeCells count="378">
    <mergeCell ref="A499:C499"/>
    <mergeCell ref="A500:B500"/>
    <mergeCell ref="A501:C501"/>
    <mergeCell ref="A502:C502"/>
    <mergeCell ref="A503:C503"/>
    <mergeCell ref="A504:C504"/>
    <mergeCell ref="A491:C491"/>
    <mergeCell ref="A492:C492"/>
    <mergeCell ref="A493:C493"/>
    <mergeCell ref="A496:C496"/>
    <mergeCell ref="A497:C497"/>
    <mergeCell ref="A498:C498"/>
    <mergeCell ref="A485:C485"/>
    <mergeCell ref="A486:C486"/>
    <mergeCell ref="A487:C487"/>
    <mergeCell ref="A488:C488"/>
    <mergeCell ref="A489:D489"/>
    <mergeCell ref="A490:C490"/>
    <mergeCell ref="A479:D479"/>
    <mergeCell ref="A480:C480"/>
    <mergeCell ref="A481:C481"/>
    <mergeCell ref="A482:C482"/>
    <mergeCell ref="A483:C483"/>
    <mergeCell ref="A484:D484"/>
    <mergeCell ref="A473:B473"/>
    <mergeCell ref="A474:C474"/>
    <mergeCell ref="A475:D475"/>
    <mergeCell ref="A476:C476"/>
    <mergeCell ref="A477:C477"/>
    <mergeCell ref="A478:C478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32:D432"/>
    <mergeCell ref="A433:B433"/>
    <mergeCell ref="A434:B434"/>
    <mergeCell ref="A451:B451"/>
    <mergeCell ref="A452:B452"/>
    <mergeCell ref="A453:B453"/>
    <mergeCell ref="A424:D424"/>
    <mergeCell ref="A425:C425"/>
    <mergeCell ref="A426:C426"/>
    <mergeCell ref="A427:C427"/>
    <mergeCell ref="A428:C428"/>
    <mergeCell ref="A431:C431"/>
    <mergeCell ref="A418:C418"/>
    <mergeCell ref="A419:C419"/>
    <mergeCell ref="A420:C420"/>
    <mergeCell ref="A421:C421"/>
    <mergeCell ref="A422:D422"/>
    <mergeCell ref="A423:D423"/>
    <mergeCell ref="A412:C412"/>
    <mergeCell ref="A413:C413"/>
    <mergeCell ref="A414:C414"/>
    <mergeCell ref="A415:C415"/>
    <mergeCell ref="A416:B416"/>
    <mergeCell ref="A417:C417"/>
    <mergeCell ref="A404:C404"/>
    <mergeCell ref="A405:D405"/>
    <mergeCell ref="A406:C406"/>
    <mergeCell ref="A407:C407"/>
    <mergeCell ref="A408:C408"/>
    <mergeCell ref="A409:C409"/>
    <mergeCell ref="A398:C398"/>
    <mergeCell ref="A399:C399"/>
    <mergeCell ref="A400:D400"/>
    <mergeCell ref="A401:C401"/>
    <mergeCell ref="A402:C402"/>
    <mergeCell ref="A403:C403"/>
    <mergeCell ref="A392:C392"/>
    <mergeCell ref="A393:C393"/>
    <mergeCell ref="A394:C394"/>
    <mergeCell ref="A395:D395"/>
    <mergeCell ref="A396:C396"/>
    <mergeCell ref="A397:C397"/>
    <mergeCell ref="A385:B385"/>
    <mergeCell ref="A386:B386"/>
    <mergeCell ref="A387:B387"/>
    <mergeCell ref="A389:B389"/>
    <mergeCell ref="A390:C390"/>
    <mergeCell ref="A391:D391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43:C343"/>
    <mergeCell ref="A344:C344"/>
    <mergeCell ref="A347:C347"/>
    <mergeCell ref="A348:D348"/>
    <mergeCell ref="A349:B349"/>
    <mergeCell ref="A350:B350"/>
    <mergeCell ref="A337:C337"/>
    <mergeCell ref="A338:D338"/>
    <mergeCell ref="A339:D339"/>
    <mergeCell ref="A340:D340"/>
    <mergeCell ref="A341:C341"/>
    <mergeCell ref="A342:C342"/>
    <mergeCell ref="A331:C331"/>
    <mergeCell ref="A332:B332"/>
    <mergeCell ref="A333:C333"/>
    <mergeCell ref="A334:C334"/>
    <mergeCell ref="A335:C335"/>
    <mergeCell ref="A336:C336"/>
    <mergeCell ref="A323:C323"/>
    <mergeCell ref="A324:C324"/>
    <mergeCell ref="A325:C325"/>
    <mergeCell ref="A328:C328"/>
    <mergeCell ref="A329:C329"/>
    <mergeCell ref="A330:C330"/>
    <mergeCell ref="A317:C317"/>
    <mergeCell ref="A318:C318"/>
    <mergeCell ref="A319:C319"/>
    <mergeCell ref="A320:C320"/>
    <mergeCell ref="A321:D321"/>
    <mergeCell ref="A322:C322"/>
    <mergeCell ref="A311:D311"/>
    <mergeCell ref="A312:C312"/>
    <mergeCell ref="A313:C313"/>
    <mergeCell ref="A314:C314"/>
    <mergeCell ref="A315:C315"/>
    <mergeCell ref="A316:D316"/>
    <mergeCell ref="A305:B305"/>
    <mergeCell ref="A306:C306"/>
    <mergeCell ref="A307:D307"/>
    <mergeCell ref="A308:C308"/>
    <mergeCell ref="A309:C309"/>
    <mergeCell ref="A310:C310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64:D264"/>
    <mergeCell ref="A265:B265"/>
    <mergeCell ref="A266:B266"/>
    <mergeCell ref="A283:B283"/>
    <mergeCell ref="A284:B284"/>
    <mergeCell ref="A285:B285"/>
    <mergeCell ref="A256:D256"/>
    <mergeCell ref="A257:C257"/>
    <mergeCell ref="A258:C258"/>
    <mergeCell ref="A259:C259"/>
    <mergeCell ref="A260:C260"/>
    <mergeCell ref="A263:C263"/>
    <mergeCell ref="A250:C250"/>
    <mergeCell ref="A251:C251"/>
    <mergeCell ref="A252:C252"/>
    <mergeCell ref="A253:C253"/>
    <mergeCell ref="A254:D254"/>
    <mergeCell ref="A255:D255"/>
    <mergeCell ref="A244:C244"/>
    <mergeCell ref="A245:C245"/>
    <mergeCell ref="A246:C246"/>
    <mergeCell ref="A247:C247"/>
    <mergeCell ref="A248:B248"/>
    <mergeCell ref="A249:C249"/>
    <mergeCell ref="A236:C236"/>
    <mergeCell ref="A237:D237"/>
    <mergeCell ref="A238:C238"/>
    <mergeCell ref="A239:C239"/>
    <mergeCell ref="A240:C240"/>
    <mergeCell ref="A241:C241"/>
    <mergeCell ref="A230:C230"/>
    <mergeCell ref="A231:C231"/>
    <mergeCell ref="A232:D232"/>
    <mergeCell ref="A233:C233"/>
    <mergeCell ref="A234:C234"/>
    <mergeCell ref="A235:C235"/>
    <mergeCell ref="A224:C224"/>
    <mergeCell ref="A225:C225"/>
    <mergeCell ref="A226:C226"/>
    <mergeCell ref="A227:D227"/>
    <mergeCell ref="A228:C228"/>
    <mergeCell ref="A229:C229"/>
    <mergeCell ref="A217:B217"/>
    <mergeCell ref="A218:B218"/>
    <mergeCell ref="A219:B219"/>
    <mergeCell ref="A221:B221"/>
    <mergeCell ref="A222:C222"/>
    <mergeCell ref="A223:D223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75:C175"/>
    <mergeCell ref="A176:C176"/>
    <mergeCell ref="A179:C179"/>
    <mergeCell ref="A180:D180"/>
    <mergeCell ref="A181:B181"/>
    <mergeCell ref="A182:B182"/>
    <mergeCell ref="A169:C169"/>
    <mergeCell ref="A170:D170"/>
    <mergeCell ref="A171:D171"/>
    <mergeCell ref="A172:D172"/>
    <mergeCell ref="A173:C173"/>
    <mergeCell ref="A174:C174"/>
    <mergeCell ref="A163:C163"/>
    <mergeCell ref="A164:B164"/>
    <mergeCell ref="A165:C165"/>
    <mergeCell ref="A166:C166"/>
    <mergeCell ref="A167:C167"/>
    <mergeCell ref="A168:C168"/>
    <mergeCell ref="A155:C155"/>
    <mergeCell ref="A156:C156"/>
    <mergeCell ref="A157:C157"/>
    <mergeCell ref="A160:C160"/>
    <mergeCell ref="A161:C161"/>
    <mergeCell ref="A162:C162"/>
    <mergeCell ref="A149:C149"/>
    <mergeCell ref="A150:C150"/>
    <mergeCell ref="A151:C151"/>
    <mergeCell ref="A152:C152"/>
    <mergeCell ref="A153:D153"/>
    <mergeCell ref="A154:C154"/>
    <mergeCell ref="A143:D143"/>
    <mergeCell ref="A144:C144"/>
    <mergeCell ref="A145:C145"/>
    <mergeCell ref="A146:C146"/>
    <mergeCell ref="A147:C147"/>
    <mergeCell ref="A148:D148"/>
    <mergeCell ref="A137:B137"/>
    <mergeCell ref="A138:C138"/>
    <mergeCell ref="A139:D139"/>
    <mergeCell ref="A140:C140"/>
    <mergeCell ref="A141:C141"/>
    <mergeCell ref="A142:C142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96:D96"/>
    <mergeCell ref="A97:B97"/>
    <mergeCell ref="A98:B98"/>
    <mergeCell ref="A115:B115"/>
    <mergeCell ref="A116:B116"/>
    <mergeCell ref="A117:B117"/>
    <mergeCell ref="A88:D88"/>
    <mergeCell ref="A89:C89"/>
    <mergeCell ref="A90:C90"/>
    <mergeCell ref="A91:C91"/>
    <mergeCell ref="A92:C92"/>
    <mergeCell ref="A95:C95"/>
    <mergeCell ref="A82:C82"/>
    <mergeCell ref="A83:C83"/>
    <mergeCell ref="A84:C84"/>
    <mergeCell ref="A85:C85"/>
    <mergeCell ref="A86:D86"/>
    <mergeCell ref="A87:D87"/>
    <mergeCell ref="A76:C76"/>
    <mergeCell ref="A77:C77"/>
    <mergeCell ref="A78:C78"/>
    <mergeCell ref="A79:C79"/>
    <mergeCell ref="A80:B80"/>
    <mergeCell ref="A81:C81"/>
    <mergeCell ref="A68:C68"/>
    <mergeCell ref="A69:D69"/>
    <mergeCell ref="A70:C70"/>
    <mergeCell ref="A71:C71"/>
    <mergeCell ref="A72:C72"/>
    <mergeCell ref="A73:C73"/>
    <mergeCell ref="A62:C62"/>
    <mergeCell ref="A63:C63"/>
    <mergeCell ref="A64:D64"/>
    <mergeCell ref="A65:C65"/>
    <mergeCell ref="A66:C66"/>
    <mergeCell ref="A67:C67"/>
    <mergeCell ref="A56:C56"/>
    <mergeCell ref="A57:C57"/>
    <mergeCell ref="A58:C58"/>
    <mergeCell ref="A59:D59"/>
    <mergeCell ref="A60:C60"/>
    <mergeCell ref="A61:C61"/>
    <mergeCell ref="A49:B49"/>
    <mergeCell ref="A50:B50"/>
    <mergeCell ref="A51:B51"/>
    <mergeCell ref="A53:B53"/>
    <mergeCell ref="A54:C54"/>
    <mergeCell ref="A55:D55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7:C7"/>
    <mergeCell ref="A8:C8"/>
    <mergeCell ref="A11:C11"/>
    <mergeCell ref="A12:D12"/>
    <mergeCell ref="A13:B13"/>
    <mergeCell ref="A14:B14"/>
    <mergeCell ref="A1:C1"/>
    <mergeCell ref="A2:D2"/>
    <mergeCell ref="A3:D3"/>
    <mergeCell ref="A4:D4"/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504"/>
  <sheetViews>
    <sheetView zoomScalePageLayoutView="0" workbookViewId="0" topLeftCell="A1">
      <selection activeCell="D504" sqref="A1:D504"/>
    </sheetView>
  </sheetViews>
  <sheetFormatPr defaultColWidth="11.00390625" defaultRowHeight="15"/>
  <cols>
    <col min="1" max="1" width="56.8515625" style="0" customWidth="1"/>
  </cols>
  <sheetData>
    <row r="1" spans="1:4" ht="90.75">
      <c r="A1" s="325" t="s">
        <v>31</v>
      </c>
      <c r="B1" s="325"/>
      <c r="C1" s="325"/>
      <c r="D1" s="4" t="s">
        <v>32</v>
      </c>
    </row>
    <row r="2" spans="1:4" ht="15">
      <c r="A2" s="285" t="s">
        <v>33</v>
      </c>
      <c r="B2" s="285"/>
      <c r="C2" s="285"/>
      <c r="D2" s="285"/>
    </row>
    <row r="3" spans="1:4" ht="15">
      <c r="A3" s="285" t="s">
        <v>34</v>
      </c>
      <c r="B3" s="285"/>
      <c r="C3" s="285"/>
      <c r="D3" s="285"/>
    </row>
    <row r="4" spans="1:4" ht="15">
      <c r="A4" s="285" t="s">
        <v>35</v>
      </c>
      <c r="B4" s="285"/>
      <c r="C4" s="285"/>
      <c r="D4" s="285"/>
    </row>
    <row r="5" spans="1:4" ht="15">
      <c r="A5" s="288" t="s">
        <v>36</v>
      </c>
      <c r="B5" s="288"/>
      <c r="C5" s="288"/>
      <c r="D5" s="151"/>
    </row>
    <row r="6" spans="1:4" ht="15">
      <c r="A6" s="290" t="s">
        <v>37</v>
      </c>
      <c r="B6" s="290"/>
      <c r="C6" s="290"/>
      <c r="D6" s="151"/>
    </row>
    <row r="7" spans="1:4" ht="15">
      <c r="A7" s="290" t="s">
        <v>38</v>
      </c>
      <c r="B7" s="290"/>
      <c r="C7" s="290"/>
      <c r="D7" s="225"/>
    </row>
    <row r="8" spans="1:4" ht="15">
      <c r="A8" s="292"/>
      <c r="B8" s="292"/>
      <c r="C8" s="292"/>
      <c r="D8" s="226"/>
    </row>
    <row r="9" spans="1:4" ht="15">
      <c r="A9" s="8" t="str">
        <f>IF(C10&lt;5," Introduction à refaire","Bien, vous n'avez pas à refaire l'introduction")</f>
        <v> Introduction à refaire</v>
      </c>
      <c r="B9" s="227" t="str">
        <f>HYPERLINK("http://alain-fournier.entmip.fr/classes/lg-ts1/introduction-7922.htm","Pour refaire l'introduction sur l'ENT, cliquez ici")</f>
        <v>Pour refaire l'introduction sur l'ENT, cliquez ici</v>
      </c>
      <c r="C9" s="228"/>
      <c r="D9" s="226"/>
    </row>
    <row r="10" spans="1:4" ht="15">
      <c r="A10" s="11" t="s">
        <v>39</v>
      </c>
      <c r="B10" s="12"/>
      <c r="C10" s="12">
        <f>SUM(D5:D8)</f>
        <v>0</v>
      </c>
      <c r="D10" s="229">
        <f>SUM(D5:D8)</f>
        <v>0</v>
      </c>
    </row>
    <row r="11" spans="1:4" ht="15">
      <c r="A11" s="290" t="s">
        <v>40</v>
      </c>
      <c r="B11" s="290"/>
      <c r="C11" s="290"/>
      <c r="D11" s="151"/>
    </row>
    <row r="12" spans="1:4" ht="15">
      <c r="A12" s="294" t="s">
        <v>41</v>
      </c>
      <c r="B12" s="294"/>
      <c r="C12" s="294"/>
      <c r="D12" s="294"/>
    </row>
    <row r="13" spans="1:4" ht="15">
      <c r="A13" s="297"/>
      <c r="B13" s="297"/>
      <c r="C13" s="188"/>
      <c r="D13" s="230"/>
    </row>
    <row r="14" spans="1:4" ht="15">
      <c r="A14" s="231"/>
      <c r="B14" s="232"/>
      <c r="C14" s="188"/>
      <c r="D14" s="230"/>
    </row>
    <row r="15" spans="1:4" ht="15">
      <c r="A15" s="299"/>
      <c r="B15" s="299"/>
      <c r="C15" s="188"/>
      <c r="D15" s="230"/>
    </row>
    <row r="16" spans="1:4" ht="15">
      <c r="A16" s="233"/>
      <c r="B16" s="234"/>
      <c r="C16" s="188"/>
      <c r="D16" s="230"/>
    </row>
    <row r="17" spans="1:4" ht="15">
      <c r="A17" s="233"/>
      <c r="B17" s="234"/>
      <c r="C17" s="188"/>
      <c r="D17" s="230"/>
    </row>
    <row r="18" spans="1:4" ht="15">
      <c r="A18" s="233"/>
      <c r="B18" s="234"/>
      <c r="C18" s="188"/>
      <c r="D18" s="230"/>
    </row>
    <row r="19" spans="1:4" ht="15">
      <c r="A19" s="233"/>
      <c r="B19" s="234"/>
      <c r="C19" s="188"/>
      <c r="D19" s="230"/>
    </row>
    <row r="20" spans="1:4" ht="15">
      <c r="A20" s="233"/>
      <c r="B20" s="234"/>
      <c r="C20" s="188"/>
      <c r="D20" s="230"/>
    </row>
    <row r="21" spans="1:4" ht="15">
      <c r="A21" s="233"/>
      <c r="B21" s="234"/>
      <c r="C21" s="188"/>
      <c r="D21" s="230"/>
    </row>
    <row r="22" spans="1:4" ht="15">
      <c r="A22" s="233"/>
      <c r="B22" s="234"/>
      <c r="C22" s="188"/>
      <c r="D22" s="230"/>
    </row>
    <row r="23" spans="1:4" ht="15">
      <c r="A23" s="233"/>
      <c r="B23" s="234"/>
      <c r="C23" s="188"/>
      <c r="D23" s="230"/>
    </row>
    <row r="24" spans="1:4" ht="15">
      <c r="A24" s="233"/>
      <c r="B24" s="234"/>
      <c r="C24" s="188"/>
      <c r="D24" s="230"/>
    </row>
    <row r="25" spans="1:4" ht="15">
      <c r="A25" s="233"/>
      <c r="B25" s="234"/>
      <c r="C25" s="188"/>
      <c r="D25" s="230"/>
    </row>
    <row r="26" spans="1:4" ht="15">
      <c r="A26" s="233"/>
      <c r="B26" s="234"/>
      <c r="C26" s="188"/>
      <c r="D26" s="230"/>
    </row>
    <row r="27" spans="1:4" ht="15">
      <c r="A27" s="233"/>
      <c r="B27" s="234"/>
      <c r="C27" s="188"/>
      <c r="D27" s="230"/>
    </row>
    <row r="28" spans="1:4" ht="15">
      <c r="A28" s="233"/>
      <c r="B28" s="234"/>
      <c r="C28" s="188"/>
      <c r="D28" s="230"/>
    </row>
    <row r="29" spans="1:4" ht="15">
      <c r="A29" s="233"/>
      <c r="B29" s="234"/>
      <c r="C29" s="188"/>
      <c r="D29" s="230"/>
    </row>
    <row r="30" spans="1:4" ht="15">
      <c r="A30" s="233"/>
      <c r="B30" s="234"/>
      <c r="C30" s="188"/>
      <c r="D30" s="230"/>
    </row>
    <row r="31" spans="1:4" ht="15">
      <c r="A31" s="307"/>
      <c r="B31" s="307"/>
      <c r="C31" s="188"/>
      <c r="D31" s="230"/>
    </row>
    <row r="32" spans="1:4" ht="15">
      <c r="A32" s="299"/>
      <c r="B32" s="299"/>
      <c r="C32" s="188"/>
      <c r="D32" s="230"/>
    </row>
    <row r="33" spans="1:4" ht="15">
      <c r="A33" s="299"/>
      <c r="B33" s="299"/>
      <c r="C33" s="188"/>
      <c r="D33" s="230"/>
    </row>
    <row r="34" spans="1:4" ht="15">
      <c r="A34" s="299"/>
      <c r="B34" s="299"/>
      <c r="C34" s="188"/>
      <c r="D34" s="230"/>
    </row>
    <row r="35" spans="1:4" ht="15">
      <c r="A35" s="297"/>
      <c r="B35" s="297"/>
      <c r="C35" s="188"/>
      <c r="D35" s="230"/>
    </row>
    <row r="36" spans="1:4" ht="15">
      <c r="A36" s="299"/>
      <c r="B36" s="299"/>
      <c r="C36" s="188"/>
      <c r="D36" s="230"/>
    </row>
    <row r="37" spans="1:4" ht="15">
      <c r="A37" s="299"/>
      <c r="B37" s="299"/>
      <c r="C37" s="188"/>
      <c r="D37" s="230"/>
    </row>
    <row r="38" spans="1:4" ht="15">
      <c r="A38" s="299"/>
      <c r="B38" s="299"/>
      <c r="C38" s="188"/>
      <c r="D38" s="230"/>
    </row>
    <row r="39" spans="1:4" ht="15">
      <c r="A39" s="299"/>
      <c r="B39" s="299"/>
      <c r="C39" s="188"/>
      <c r="D39" s="230"/>
    </row>
    <row r="40" spans="1:4" ht="15">
      <c r="A40" s="299"/>
      <c r="B40" s="299"/>
      <c r="C40" s="188"/>
      <c r="D40" s="230"/>
    </row>
    <row r="41" spans="1:4" ht="15">
      <c r="A41" s="297"/>
      <c r="B41" s="297"/>
      <c r="C41" s="188"/>
      <c r="D41" s="230"/>
    </row>
    <row r="42" spans="1:4" ht="15">
      <c r="A42" s="299"/>
      <c r="B42" s="299"/>
      <c r="C42" s="188"/>
      <c r="D42" s="230"/>
    </row>
    <row r="43" spans="1:4" ht="15">
      <c r="A43" s="299"/>
      <c r="B43" s="299"/>
      <c r="C43" s="188"/>
      <c r="D43" s="230"/>
    </row>
    <row r="44" spans="1:4" ht="15">
      <c r="A44" s="299"/>
      <c r="B44" s="299"/>
      <c r="C44" s="188"/>
      <c r="D44" s="230"/>
    </row>
    <row r="45" spans="1:4" ht="15">
      <c r="A45" s="299"/>
      <c r="B45" s="299"/>
      <c r="C45" s="188"/>
      <c r="D45" s="230"/>
    </row>
    <row r="46" spans="1:4" ht="15">
      <c r="A46" s="299"/>
      <c r="B46" s="299"/>
      <c r="C46" s="188"/>
      <c r="D46" s="230"/>
    </row>
    <row r="47" spans="1:4" ht="15">
      <c r="A47" s="299"/>
      <c r="B47" s="299"/>
      <c r="C47" s="188"/>
      <c r="D47" s="230"/>
    </row>
    <row r="48" spans="1:4" ht="15">
      <c r="A48" s="299"/>
      <c r="B48" s="299"/>
      <c r="C48" s="188"/>
      <c r="D48" s="230"/>
    </row>
    <row r="49" spans="1:4" ht="15">
      <c r="A49" s="307"/>
      <c r="B49" s="307"/>
      <c r="C49" s="188"/>
      <c r="D49" s="230"/>
    </row>
    <row r="50" spans="1:4" ht="15">
      <c r="A50" s="307"/>
      <c r="B50" s="307"/>
      <c r="C50" s="188"/>
      <c r="D50" s="230"/>
    </row>
    <row r="51" spans="1:4" ht="15">
      <c r="A51" s="307"/>
      <c r="B51" s="307"/>
      <c r="C51" s="188"/>
      <c r="D51" s="230"/>
    </row>
    <row r="52" spans="1:4" ht="15">
      <c r="A52" s="235"/>
      <c r="B52" s="236"/>
      <c r="C52" s="188"/>
      <c r="D52" s="230"/>
    </row>
    <row r="53" spans="1:4" ht="15">
      <c r="A53" s="299"/>
      <c r="B53" s="299"/>
      <c r="C53" s="188"/>
      <c r="D53" s="230"/>
    </row>
    <row r="54" spans="1:4" ht="15">
      <c r="A54" s="309" t="s">
        <v>42</v>
      </c>
      <c r="B54" s="309"/>
      <c r="C54" s="309"/>
      <c r="D54" s="237">
        <f>SUM(D13:D53)/2</f>
        <v>0</v>
      </c>
    </row>
    <row r="55" spans="1:4" ht="15">
      <c r="A55" s="285" t="s">
        <v>43</v>
      </c>
      <c r="B55" s="285"/>
      <c r="C55" s="285"/>
      <c r="D55" s="285"/>
    </row>
    <row r="56" spans="1:4" ht="15">
      <c r="A56" s="290" t="s">
        <v>44</v>
      </c>
      <c r="B56" s="290"/>
      <c r="C56" s="290"/>
      <c r="D56" s="155"/>
    </row>
    <row r="57" spans="1:4" ht="15">
      <c r="A57" s="290" t="s">
        <v>45</v>
      </c>
      <c r="B57" s="290"/>
      <c r="C57" s="290"/>
      <c r="D57" s="155"/>
    </row>
    <row r="58" spans="1:4" ht="15">
      <c r="A58" s="290" t="s">
        <v>46</v>
      </c>
      <c r="B58" s="290"/>
      <c r="C58" s="290"/>
      <c r="D58" s="155"/>
    </row>
    <row r="59" spans="1:4" ht="15">
      <c r="A59" s="285" t="s">
        <v>47</v>
      </c>
      <c r="B59" s="285"/>
      <c r="C59" s="285"/>
      <c r="D59" s="285"/>
    </row>
    <row r="60" spans="1:4" ht="15">
      <c r="A60" s="311" t="s">
        <v>48</v>
      </c>
      <c r="B60" s="311"/>
      <c r="C60" s="311"/>
      <c r="D60" s="238">
        <f>ROUND(D80,1)</f>
        <v>0</v>
      </c>
    </row>
    <row r="61" spans="1:4" ht="15">
      <c r="A61" s="290" t="s">
        <v>49</v>
      </c>
      <c r="B61" s="290"/>
      <c r="C61" s="290"/>
      <c r="D61" s="151"/>
    </row>
    <row r="62" spans="1:4" ht="15">
      <c r="A62" s="290" t="s">
        <v>50</v>
      </c>
      <c r="B62" s="290"/>
      <c r="C62" s="290"/>
      <c r="D62" s="151"/>
    </row>
    <row r="63" spans="1:4" ht="15">
      <c r="A63" s="290" t="s">
        <v>51</v>
      </c>
      <c r="B63" s="290"/>
      <c r="C63" s="290"/>
      <c r="D63" s="151"/>
    </row>
    <row r="64" spans="1:4" ht="15">
      <c r="A64" s="285" t="s">
        <v>52</v>
      </c>
      <c r="B64" s="285"/>
      <c r="C64" s="285"/>
      <c r="D64" s="285"/>
    </row>
    <row r="65" spans="1:4" ht="15">
      <c r="A65" s="290" t="s">
        <v>53</v>
      </c>
      <c r="B65" s="290"/>
      <c r="C65" s="290"/>
      <c r="D65" s="151"/>
    </row>
    <row r="66" spans="1:4" ht="15">
      <c r="A66" s="290" t="s">
        <v>54</v>
      </c>
      <c r="B66" s="290"/>
      <c r="C66" s="290"/>
      <c r="D66" s="151"/>
    </row>
    <row r="67" spans="1:4" ht="15">
      <c r="A67" s="290" t="s">
        <v>55</v>
      </c>
      <c r="B67" s="290"/>
      <c r="C67" s="290"/>
      <c r="D67" s="151"/>
    </row>
    <row r="68" spans="1:4" ht="15">
      <c r="A68" s="290" t="s">
        <v>56</v>
      </c>
      <c r="B68" s="290"/>
      <c r="C68" s="290"/>
      <c r="D68" s="151"/>
    </row>
    <row r="69" spans="1:4" ht="15">
      <c r="A69" s="285" t="s">
        <v>57</v>
      </c>
      <c r="B69" s="285"/>
      <c r="C69" s="285"/>
      <c r="D69" s="285"/>
    </row>
    <row r="70" spans="1:4" ht="15">
      <c r="A70" s="290" t="s">
        <v>58</v>
      </c>
      <c r="B70" s="290"/>
      <c r="C70" s="290"/>
      <c r="D70" s="151"/>
    </row>
    <row r="71" spans="1:4" ht="15">
      <c r="A71" s="290" t="s">
        <v>59</v>
      </c>
      <c r="B71" s="290"/>
      <c r="C71" s="290"/>
      <c r="D71" s="151"/>
    </row>
    <row r="72" spans="1:4" ht="15">
      <c r="A72" s="290" t="s">
        <v>60</v>
      </c>
      <c r="B72" s="290"/>
      <c r="C72" s="290"/>
      <c r="D72" s="151"/>
    </row>
    <row r="73" spans="1:4" ht="15">
      <c r="A73" s="313" t="s">
        <v>61</v>
      </c>
      <c r="B73" s="313"/>
      <c r="C73" s="313"/>
      <c r="D73" s="151"/>
    </row>
    <row r="74" spans="1:4" ht="15">
      <c r="A74" s="8" t="str">
        <f>IF(C75&lt;5," Conclusion à refaire","Bien, vous n'avez pas à refaire la conclusion")</f>
        <v> Conclusion à refaire</v>
      </c>
      <c r="B74" s="227" t="str">
        <f>HYPERLINK("http://alain-fournier.entmip.fr/classes/lg-ts1/conclusion-a-refaire--7923.htm","Pour refaire la conclusion sur l'ENT, cliquez ici")</f>
        <v>Pour refaire la conclusion sur l'ENT, cliquez ici</v>
      </c>
      <c r="C74" s="228"/>
      <c r="D74" s="226"/>
    </row>
    <row r="75" spans="1:4" ht="15">
      <c r="A75" s="11"/>
      <c r="B75" s="12"/>
      <c r="C75" s="12">
        <f>SUM(D70:D73)</f>
        <v>0</v>
      </c>
      <c r="D75" s="229"/>
    </row>
    <row r="76" spans="1:4" ht="15">
      <c r="A76" s="292"/>
      <c r="B76" s="292"/>
      <c r="C76" s="292"/>
      <c r="D76" s="226"/>
    </row>
    <row r="77" spans="1:4" ht="15">
      <c r="A77" s="292"/>
      <c r="B77" s="292"/>
      <c r="C77" s="292"/>
      <c r="D77" s="226"/>
    </row>
    <row r="78" spans="1:4" ht="15">
      <c r="A78" s="309" t="s">
        <v>42</v>
      </c>
      <c r="B78" s="309"/>
      <c r="C78" s="309"/>
      <c r="D78" s="237">
        <f>SUM(D4:D8,D11,D55:D73,D76:D77)/4</f>
        <v>0</v>
      </c>
    </row>
    <row r="79" spans="1:4" ht="20.25">
      <c r="A79" s="315" t="s">
        <v>62</v>
      </c>
      <c r="B79" s="315"/>
      <c r="C79" s="315"/>
      <c r="D79" s="23">
        <f>ROUND(C80,0)</f>
        <v>0</v>
      </c>
    </row>
    <row r="80" spans="1:4" ht="15">
      <c r="A80" s="317" t="s">
        <v>63</v>
      </c>
      <c r="B80" s="317"/>
      <c r="C80" s="154">
        <f>SUM(D54,D78)</f>
        <v>0</v>
      </c>
      <c r="D80" s="239" t="str">
        <f>IF(D54&lt;5,"0",IF(D54&gt;=5,"2"))</f>
        <v>0</v>
      </c>
    </row>
    <row r="81" spans="1:4" ht="27">
      <c r="A81" s="299" t="str">
        <f>IF(D79&lt;8,"Un devoir décevant",IF(D79&lt;12,"Un devoir acceptable mais qui peut être amélioré",IF(D79&lt;14,"Un bon travail","Excellent devoir")))</f>
        <v>Un devoir décevant</v>
      </c>
      <c r="B81" s="299"/>
      <c r="C81" s="299"/>
      <c r="D81" s="26" t="str">
        <f>IF(D79&lt;8,"",IF(D79&lt;12,"",IF(D79&lt;14,"","")))</f>
        <v></v>
      </c>
    </row>
    <row r="82" spans="1:4" ht="15">
      <c r="A82" s="299" t="str">
        <f>IF(D10&lt;2,"La méthode de l'introduction n'est pas maîtrisée",IF(D10&lt;8,"L'introduction est incomplète","La méthode de l'introduction est maîtrisée"))</f>
        <v>La méthode de l'introduction n'est pas maîtrisée</v>
      </c>
      <c r="B82" s="299"/>
      <c r="C82" s="299"/>
      <c r="D82" s="27"/>
    </row>
    <row r="83" spans="1:4" ht="15">
      <c r="A83" s="299" t="str">
        <f>IF(D54&lt;5,"L'argumentation est insuffisante",IF(D54&gt;=5,"L'argumentation est satisfaisante"))</f>
        <v>L'argumentation est insuffisante</v>
      </c>
      <c r="B83" s="299"/>
      <c r="C83" s="299"/>
      <c r="D83" s="27"/>
    </row>
    <row r="84" spans="1:4" ht="15">
      <c r="A84" s="324" t="str">
        <f>IF(D75&lt;2,"La méthode de la conclusion n'est pas maîtrisée",IF(D75&lt;8,"La conclusion est incomplète","La méthode de la conclusion est maîtrisée"))</f>
        <v>La méthode de la conclusion n'est pas maîtrisée</v>
      </c>
      <c r="B84" s="324"/>
      <c r="C84" s="324"/>
      <c r="D84" s="157"/>
    </row>
    <row r="85" spans="1:4" ht="90.75">
      <c r="A85" s="326" t="s">
        <v>31</v>
      </c>
      <c r="B85" s="326"/>
      <c r="C85" s="326"/>
      <c r="D85" s="30" t="s">
        <v>32</v>
      </c>
    </row>
    <row r="86" spans="1:4" ht="15">
      <c r="A86" s="321" t="s">
        <v>33</v>
      </c>
      <c r="B86" s="321"/>
      <c r="C86" s="321"/>
      <c r="D86" s="321"/>
    </row>
    <row r="87" spans="1:4" ht="15">
      <c r="A87" s="321" t="s">
        <v>34</v>
      </c>
      <c r="B87" s="321"/>
      <c r="C87" s="321"/>
      <c r="D87" s="321"/>
    </row>
    <row r="88" spans="1:4" ht="15">
      <c r="A88" s="321" t="s">
        <v>35</v>
      </c>
      <c r="B88" s="321"/>
      <c r="C88" s="321"/>
      <c r="D88" s="321"/>
    </row>
    <row r="89" spans="1:4" ht="15">
      <c r="A89" s="288" t="s">
        <v>36</v>
      </c>
      <c r="B89" s="288"/>
      <c r="C89" s="288"/>
      <c r="D89" s="151"/>
    </row>
    <row r="90" spans="1:4" ht="15">
      <c r="A90" s="290" t="s">
        <v>37</v>
      </c>
      <c r="B90" s="290"/>
      <c r="C90" s="290"/>
      <c r="D90" s="151"/>
    </row>
    <row r="91" spans="1:4" ht="15">
      <c r="A91" s="290" t="s">
        <v>38</v>
      </c>
      <c r="B91" s="290"/>
      <c r="C91" s="290"/>
      <c r="D91" s="225"/>
    </row>
    <row r="92" spans="1:4" ht="15">
      <c r="A92" s="322"/>
      <c r="B92" s="322"/>
      <c r="C92" s="322"/>
      <c r="D92" s="240"/>
    </row>
    <row r="93" spans="1:4" ht="15">
      <c r="A93" s="31" t="str">
        <f>IF(C94&lt;5," Introduction à refaire","Bien, vous n'avez pas à refaire l'introduction")</f>
        <v> Introduction à refaire</v>
      </c>
      <c r="B93" s="241" t="str">
        <f>HYPERLINK("http://alain-fournier.entmip.fr/classes/lg-ts1/introduction-7922.htm","Pour refaire l'introduction sur l'ENT, cliquez ici")</f>
        <v>Pour refaire l'introduction sur l'ENT, cliquez ici</v>
      </c>
      <c r="C93" s="242"/>
      <c r="D93" s="240"/>
    </row>
    <row r="94" spans="1:4" ht="15">
      <c r="A94" s="32" t="s">
        <v>39</v>
      </c>
      <c r="B94" s="33"/>
      <c r="C94" s="33">
        <f>SUM(D89:D92)</f>
        <v>0</v>
      </c>
      <c r="D94" s="243">
        <f>SUM(D89:D92)</f>
        <v>0</v>
      </c>
    </row>
    <row r="95" spans="1:4" ht="15">
      <c r="A95" s="290" t="s">
        <v>40</v>
      </c>
      <c r="B95" s="290"/>
      <c r="C95" s="290"/>
      <c r="D95" s="151"/>
    </row>
    <row r="96" spans="1:4" ht="15">
      <c r="A96" s="323" t="s">
        <v>41</v>
      </c>
      <c r="B96" s="323"/>
      <c r="C96" s="323"/>
      <c r="D96" s="323"/>
    </row>
    <row r="97" spans="1:4" ht="15">
      <c r="A97" s="297"/>
      <c r="B97" s="297"/>
      <c r="C97" s="188"/>
      <c r="D97" s="230"/>
    </row>
    <row r="98" spans="1:4" ht="15">
      <c r="A98" s="299"/>
      <c r="B98" s="299"/>
      <c r="C98" s="188"/>
      <c r="D98" s="230"/>
    </row>
    <row r="99" spans="1:4" ht="15">
      <c r="A99" s="233"/>
      <c r="B99" s="234"/>
      <c r="C99" s="188"/>
      <c r="D99" s="230"/>
    </row>
    <row r="100" spans="1:4" ht="15">
      <c r="A100" s="233"/>
      <c r="B100" s="234"/>
      <c r="C100" s="188"/>
      <c r="D100" s="230"/>
    </row>
    <row r="101" spans="1:4" ht="15">
      <c r="A101" s="233"/>
      <c r="B101" s="234"/>
      <c r="C101" s="188"/>
      <c r="D101" s="230"/>
    </row>
    <row r="102" spans="1:4" ht="15">
      <c r="A102" s="233"/>
      <c r="B102" s="234"/>
      <c r="C102" s="188"/>
      <c r="D102" s="230"/>
    </row>
    <row r="103" spans="1:4" ht="15">
      <c r="A103" s="233"/>
      <c r="B103" s="234"/>
      <c r="C103" s="188"/>
      <c r="D103" s="230"/>
    </row>
    <row r="104" spans="1:4" ht="15">
      <c r="A104" s="233"/>
      <c r="B104" s="234"/>
      <c r="C104" s="188"/>
      <c r="D104" s="230"/>
    </row>
    <row r="105" spans="1:4" ht="15">
      <c r="A105" s="233"/>
      <c r="B105" s="234"/>
      <c r="C105" s="188"/>
      <c r="D105" s="230"/>
    </row>
    <row r="106" spans="1:4" ht="15">
      <c r="A106" s="233"/>
      <c r="B106" s="234"/>
      <c r="C106" s="188"/>
      <c r="D106" s="230"/>
    </row>
    <row r="107" spans="1:4" ht="15">
      <c r="A107" s="233"/>
      <c r="B107" s="234"/>
      <c r="C107" s="188"/>
      <c r="D107" s="230"/>
    </row>
    <row r="108" spans="1:4" ht="15">
      <c r="A108" s="233"/>
      <c r="B108" s="234"/>
      <c r="C108" s="188"/>
      <c r="D108" s="230"/>
    </row>
    <row r="109" spans="1:4" ht="15">
      <c r="A109" s="233"/>
      <c r="B109" s="234"/>
      <c r="C109" s="188"/>
      <c r="D109" s="230"/>
    </row>
    <row r="110" spans="1:4" ht="15">
      <c r="A110" s="233"/>
      <c r="B110" s="234"/>
      <c r="C110" s="188"/>
      <c r="D110" s="230"/>
    </row>
    <row r="111" spans="1:4" ht="15">
      <c r="A111" s="233"/>
      <c r="B111" s="234"/>
      <c r="C111" s="188"/>
      <c r="D111" s="230"/>
    </row>
    <row r="112" spans="1:4" ht="15">
      <c r="A112" s="233"/>
      <c r="B112" s="234"/>
      <c r="C112" s="188"/>
      <c r="D112" s="230"/>
    </row>
    <row r="113" spans="1:4" ht="15">
      <c r="A113" s="233"/>
      <c r="B113" s="234"/>
      <c r="C113" s="188"/>
      <c r="D113" s="230"/>
    </row>
    <row r="114" spans="1:4" ht="15">
      <c r="A114" s="233"/>
      <c r="B114" s="234"/>
      <c r="C114" s="188"/>
      <c r="D114" s="230"/>
    </row>
    <row r="115" spans="1:4" ht="15">
      <c r="A115" s="307"/>
      <c r="B115" s="307"/>
      <c r="C115" s="188"/>
      <c r="D115" s="230"/>
    </row>
    <row r="116" spans="1:4" ht="15">
      <c r="A116" s="299"/>
      <c r="B116" s="299"/>
      <c r="C116" s="188"/>
      <c r="D116" s="230"/>
    </row>
    <row r="117" spans="1:4" ht="15">
      <c r="A117" s="299"/>
      <c r="B117" s="299"/>
      <c r="C117" s="188"/>
      <c r="D117" s="230"/>
    </row>
    <row r="118" spans="1:4" ht="15">
      <c r="A118" s="299"/>
      <c r="B118" s="299"/>
      <c r="C118" s="188"/>
      <c r="D118" s="230"/>
    </row>
    <row r="119" spans="1:4" ht="15">
      <c r="A119" s="297"/>
      <c r="B119" s="297"/>
      <c r="C119" s="188"/>
      <c r="D119" s="230"/>
    </row>
    <row r="120" spans="1:4" ht="15">
      <c r="A120" s="299"/>
      <c r="B120" s="299"/>
      <c r="C120" s="188"/>
      <c r="D120" s="230"/>
    </row>
    <row r="121" spans="1:4" ht="15">
      <c r="A121" s="299"/>
      <c r="B121" s="299"/>
      <c r="C121" s="188"/>
      <c r="D121" s="230"/>
    </row>
    <row r="122" spans="1:4" ht="15">
      <c r="A122" s="299"/>
      <c r="B122" s="299"/>
      <c r="C122" s="188"/>
      <c r="D122" s="230"/>
    </row>
    <row r="123" spans="1:4" ht="15">
      <c r="A123" s="299"/>
      <c r="B123" s="299"/>
      <c r="C123" s="188"/>
      <c r="D123" s="230"/>
    </row>
    <row r="124" spans="1:4" ht="15">
      <c r="A124" s="299"/>
      <c r="B124" s="299"/>
      <c r="C124" s="188"/>
      <c r="D124" s="230"/>
    </row>
    <row r="125" spans="1:4" ht="15">
      <c r="A125" s="297"/>
      <c r="B125" s="297"/>
      <c r="C125" s="188"/>
      <c r="D125" s="230"/>
    </row>
    <row r="126" spans="1:4" ht="15">
      <c r="A126" s="299"/>
      <c r="B126" s="299"/>
      <c r="C126" s="188"/>
      <c r="D126" s="230"/>
    </row>
    <row r="127" spans="1:4" ht="15">
      <c r="A127" s="299"/>
      <c r="B127" s="299"/>
      <c r="C127" s="188"/>
      <c r="D127" s="230"/>
    </row>
    <row r="128" spans="1:4" ht="15">
      <c r="A128" s="299"/>
      <c r="B128" s="299"/>
      <c r="C128" s="188"/>
      <c r="D128" s="230"/>
    </row>
    <row r="129" spans="1:4" ht="15">
      <c r="A129" s="299"/>
      <c r="B129" s="299"/>
      <c r="C129" s="188"/>
      <c r="D129" s="230"/>
    </row>
    <row r="130" spans="1:4" ht="15">
      <c r="A130" s="299"/>
      <c r="B130" s="299"/>
      <c r="C130" s="188"/>
      <c r="D130" s="230"/>
    </row>
    <row r="131" spans="1:4" ht="15">
      <c r="A131" s="299"/>
      <c r="B131" s="299"/>
      <c r="C131" s="188"/>
      <c r="D131" s="230"/>
    </row>
    <row r="132" spans="1:4" ht="15">
      <c r="A132" s="299"/>
      <c r="B132" s="299"/>
      <c r="C132" s="188"/>
      <c r="D132" s="230"/>
    </row>
    <row r="133" spans="1:4" ht="15">
      <c r="A133" s="307"/>
      <c r="B133" s="307"/>
      <c r="C133" s="188"/>
      <c r="D133" s="230"/>
    </row>
    <row r="134" spans="1:4" ht="15">
      <c r="A134" s="307"/>
      <c r="B134" s="307"/>
      <c r="C134" s="188"/>
      <c r="D134" s="230"/>
    </row>
    <row r="135" spans="1:4" ht="15">
      <c r="A135" s="307"/>
      <c r="B135" s="307"/>
      <c r="C135" s="188"/>
      <c r="D135" s="230"/>
    </row>
    <row r="136" spans="1:4" ht="15">
      <c r="A136" s="235"/>
      <c r="B136" s="236"/>
      <c r="C136" s="188"/>
      <c r="D136" s="230"/>
    </row>
    <row r="137" spans="1:4" ht="15">
      <c r="A137" s="299"/>
      <c r="B137" s="299"/>
      <c r="C137" s="188"/>
      <c r="D137" s="230"/>
    </row>
    <row r="138" spans="1:4" ht="15">
      <c r="A138" s="309" t="s">
        <v>42</v>
      </c>
      <c r="B138" s="309"/>
      <c r="C138" s="309"/>
      <c r="D138" s="237">
        <f>SUM(D97:D137)/2</f>
        <v>0</v>
      </c>
    </row>
    <row r="139" spans="1:4" ht="15">
      <c r="A139" s="321" t="s">
        <v>43</v>
      </c>
      <c r="B139" s="321"/>
      <c r="C139" s="321"/>
      <c r="D139" s="321"/>
    </row>
    <row r="140" spans="1:4" ht="15">
      <c r="A140" s="290" t="s">
        <v>44</v>
      </c>
      <c r="B140" s="290"/>
      <c r="C140" s="290"/>
      <c r="D140" s="155"/>
    </row>
    <row r="141" spans="1:4" ht="15">
      <c r="A141" s="290" t="s">
        <v>45</v>
      </c>
      <c r="B141" s="290"/>
      <c r="C141" s="290"/>
      <c r="D141" s="155"/>
    </row>
    <row r="142" spans="1:4" ht="15">
      <c r="A142" s="290" t="s">
        <v>46</v>
      </c>
      <c r="B142" s="290"/>
      <c r="C142" s="290"/>
      <c r="D142" s="155"/>
    </row>
    <row r="143" spans="1:4" ht="15">
      <c r="A143" s="321" t="s">
        <v>47</v>
      </c>
      <c r="B143" s="321"/>
      <c r="C143" s="321"/>
      <c r="D143" s="321"/>
    </row>
    <row r="144" spans="1:4" ht="15">
      <c r="A144" s="311" t="s">
        <v>48</v>
      </c>
      <c r="B144" s="311"/>
      <c r="C144" s="311"/>
      <c r="D144" s="238">
        <f>ROUND(D164,1)</f>
        <v>0</v>
      </c>
    </row>
    <row r="145" spans="1:4" ht="15">
      <c r="A145" s="290" t="s">
        <v>49</v>
      </c>
      <c r="B145" s="290"/>
      <c r="C145" s="290"/>
      <c r="D145" s="151"/>
    </row>
    <row r="146" spans="1:4" ht="15">
      <c r="A146" s="290" t="s">
        <v>50</v>
      </c>
      <c r="B146" s="290"/>
      <c r="C146" s="290"/>
      <c r="D146" s="151"/>
    </row>
    <row r="147" spans="1:4" ht="15">
      <c r="A147" s="290" t="s">
        <v>51</v>
      </c>
      <c r="B147" s="290"/>
      <c r="C147" s="290"/>
      <c r="D147" s="151"/>
    </row>
    <row r="148" spans="1:4" ht="15">
      <c r="A148" s="321" t="s">
        <v>52</v>
      </c>
      <c r="B148" s="321"/>
      <c r="C148" s="321"/>
      <c r="D148" s="321"/>
    </row>
    <row r="149" spans="1:4" ht="15">
      <c r="A149" s="290" t="s">
        <v>53</v>
      </c>
      <c r="B149" s="290"/>
      <c r="C149" s="290"/>
      <c r="D149" s="151"/>
    </row>
    <row r="150" spans="1:4" ht="15">
      <c r="A150" s="290" t="s">
        <v>54</v>
      </c>
      <c r="B150" s="290"/>
      <c r="C150" s="290"/>
      <c r="D150" s="151"/>
    </row>
    <row r="151" spans="1:4" ht="15">
      <c r="A151" s="290" t="s">
        <v>55</v>
      </c>
      <c r="B151" s="290"/>
      <c r="C151" s="290"/>
      <c r="D151" s="151"/>
    </row>
    <row r="152" spans="1:4" ht="15">
      <c r="A152" s="290" t="s">
        <v>56</v>
      </c>
      <c r="B152" s="290"/>
      <c r="C152" s="290"/>
      <c r="D152" s="151"/>
    </row>
    <row r="153" spans="1:4" ht="15">
      <c r="A153" s="321" t="s">
        <v>57</v>
      </c>
      <c r="B153" s="321"/>
      <c r="C153" s="321"/>
      <c r="D153" s="321"/>
    </row>
    <row r="154" spans="1:4" ht="15">
      <c r="A154" s="290" t="s">
        <v>58</v>
      </c>
      <c r="B154" s="290"/>
      <c r="C154" s="290"/>
      <c r="D154" s="151"/>
    </row>
    <row r="155" spans="1:4" ht="15">
      <c r="A155" s="290" t="s">
        <v>59</v>
      </c>
      <c r="B155" s="290"/>
      <c r="C155" s="290"/>
      <c r="D155" s="151"/>
    </row>
    <row r="156" spans="1:4" ht="15">
      <c r="A156" s="290" t="s">
        <v>60</v>
      </c>
      <c r="B156" s="290"/>
      <c r="C156" s="290"/>
      <c r="D156" s="151"/>
    </row>
    <row r="157" spans="1:4" ht="15">
      <c r="A157" s="313" t="s">
        <v>61</v>
      </c>
      <c r="B157" s="313"/>
      <c r="C157" s="313"/>
      <c r="D157" s="151"/>
    </row>
    <row r="158" spans="1:4" ht="15">
      <c r="A158" s="31" t="str">
        <f>IF(C159&lt;5," Conclusion à refaire","Bien, vous n'avez pas à refaire la conclusion")</f>
        <v> Conclusion à refaire</v>
      </c>
      <c r="B158" s="241" t="str">
        <f>HYPERLINK("http://alain-fournier.entmip.fr/classes/lg-ts1/conclusion-a-refaire--7923.htm","Pour refaire la conclusion sur l'ENT, cliquez ici")</f>
        <v>Pour refaire la conclusion sur l'ENT, cliquez ici</v>
      </c>
      <c r="C158" s="242"/>
      <c r="D158" s="240"/>
    </row>
    <row r="159" spans="1:4" ht="15">
      <c r="A159" s="32"/>
      <c r="B159" s="33"/>
      <c r="C159" s="33">
        <f>SUM(D154:D157)</f>
        <v>0</v>
      </c>
      <c r="D159" s="243"/>
    </row>
    <row r="160" spans="1:4" ht="15">
      <c r="A160" s="322"/>
      <c r="B160" s="322"/>
      <c r="C160" s="322"/>
      <c r="D160" s="240"/>
    </row>
    <row r="161" spans="1:4" ht="15">
      <c r="A161" s="322"/>
      <c r="B161" s="322"/>
      <c r="C161" s="322"/>
      <c r="D161" s="240"/>
    </row>
    <row r="162" spans="1:4" ht="15">
      <c r="A162" s="309" t="s">
        <v>42</v>
      </c>
      <c r="B162" s="309"/>
      <c r="C162" s="309"/>
      <c r="D162" s="237">
        <f>SUM(D88:D92,D95,D139:D157,D160:D161)/4</f>
        <v>0</v>
      </c>
    </row>
    <row r="163" spans="1:4" ht="20.25">
      <c r="A163" s="315" t="s">
        <v>62</v>
      </c>
      <c r="B163" s="315"/>
      <c r="C163" s="315"/>
      <c r="D163" s="23">
        <f>ROUND(C164,0)</f>
        <v>0</v>
      </c>
    </row>
    <row r="164" spans="1:4" ht="15">
      <c r="A164" s="317" t="s">
        <v>63</v>
      </c>
      <c r="B164" s="317"/>
      <c r="C164" s="154">
        <f>SUM(D138,D162)</f>
        <v>0</v>
      </c>
      <c r="D164" s="239" t="str">
        <f>IF(D138&lt;5,"0",IF(D138&gt;=5,"2"))</f>
        <v>0</v>
      </c>
    </row>
    <row r="165" spans="1:4" ht="27">
      <c r="A165" s="299" t="str">
        <f>IF(D163&lt;8,"Un devoir décevant",IF(D163&lt;12,"Un devoir acceptable mais qui peut être amélioré",IF(D163&lt;14,"Un bon travail","Excellent devoir")))</f>
        <v>Un devoir décevant</v>
      </c>
      <c r="B165" s="299"/>
      <c r="C165" s="299"/>
      <c r="D165" s="26" t="str">
        <f>IF(D163&lt;8,"",IF(D163&lt;12,"",IF(D163&lt;14,"","")))</f>
        <v></v>
      </c>
    </row>
    <row r="166" spans="1:4" ht="15">
      <c r="A166" s="299" t="str">
        <f>IF(D94&lt;2,"La méthode de l'introduction n'est pas maîtrisée",IF(D94&lt;8,"L'introduction est incomplète","La méthode de l'introduction est maîtrisée"))</f>
        <v>La méthode de l'introduction n'est pas maîtrisée</v>
      </c>
      <c r="B166" s="299"/>
      <c r="C166" s="299"/>
      <c r="D166" s="27"/>
    </row>
    <row r="167" spans="1:4" ht="15">
      <c r="A167" s="299" t="str">
        <f>IF(D138&lt;5,"L'argumentation est insuffisante",IF(D138&gt;=5,"L'argumentation est satisfaisante"))</f>
        <v>L'argumentation est insuffisante</v>
      </c>
      <c r="B167" s="299"/>
      <c r="C167" s="299"/>
      <c r="D167" s="27"/>
    </row>
    <row r="168" spans="1:4" ht="15">
      <c r="A168" s="324" t="str">
        <f>IF(D159&lt;2,"La méthode de la conclusion n'est pas maîtrisée",IF(D159&lt;8,"La conclusion est incomplète","La méthode de la conclusion est maîtrisée"))</f>
        <v>La méthode de la conclusion n'est pas maîtrisée</v>
      </c>
      <c r="B168" s="324"/>
      <c r="C168" s="324"/>
      <c r="D168" s="157"/>
    </row>
    <row r="169" spans="1:4" ht="90.75">
      <c r="A169" s="325" t="s">
        <v>31</v>
      </c>
      <c r="B169" s="325"/>
      <c r="C169" s="325"/>
      <c r="D169" s="4" t="s">
        <v>32</v>
      </c>
    </row>
    <row r="170" spans="1:4" ht="15">
      <c r="A170" s="285" t="s">
        <v>33</v>
      </c>
      <c r="B170" s="285"/>
      <c r="C170" s="285"/>
      <c r="D170" s="285"/>
    </row>
    <row r="171" spans="1:4" ht="15">
      <c r="A171" s="285" t="s">
        <v>34</v>
      </c>
      <c r="B171" s="285"/>
      <c r="C171" s="285"/>
      <c r="D171" s="285"/>
    </row>
    <row r="172" spans="1:4" ht="15">
      <c r="A172" s="285" t="s">
        <v>35</v>
      </c>
      <c r="B172" s="285"/>
      <c r="C172" s="285"/>
      <c r="D172" s="285"/>
    </row>
    <row r="173" spans="1:4" ht="15">
      <c r="A173" s="288" t="s">
        <v>36</v>
      </c>
      <c r="B173" s="288"/>
      <c r="C173" s="288"/>
      <c r="D173" s="151"/>
    </row>
    <row r="174" spans="1:4" ht="15">
      <c r="A174" s="290" t="s">
        <v>37</v>
      </c>
      <c r="B174" s="290"/>
      <c r="C174" s="290"/>
      <c r="D174" s="151"/>
    </row>
    <row r="175" spans="1:4" ht="15">
      <c r="A175" s="290" t="s">
        <v>38</v>
      </c>
      <c r="B175" s="290"/>
      <c r="C175" s="290"/>
      <c r="D175" s="225"/>
    </row>
    <row r="176" spans="1:4" ht="15">
      <c r="A176" s="292"/>
      <c r="B176" s="292"/>
      <c r="C176" s="292"/>
      <c r="D176" s="226"/>
    </row>
    <row r="177" spans="1:4" ht="15">
      <c r="A177" s="8" t="str">
        <f>IF(C178&lt;5," Introduction à refaire","Bien, vous n'avez pas à refaire l'introduction")</f>
        <v> Introduction à refaire</v>
      </c>
      <c r="B177" s="227" t="str">
        <f>HYPERLINK("http://alain-fournier.entmip.fr/classes/lg-ts1/introduction-7922.htm","Pour refaire l'introduction sur l'ENT, cliquez ici")</f>
        <v>Pour refaire l'introduction sur l'ENT, cliquez ici</v>
      </c>
      <c r="C177" s="228"/>
      <c r="D177" s="226"/>
    </row>
    <row r="178" spans="1:4" ht="15">
      <c r="A178" s="11" t="s">
        <v>39</v>
      </c>
      <c r="B178" s="12"/>
      <c r="C178" s="12">
        <f>SUM(D173:D176)</f>
        <v>0</v>
      </c>
      <c r="D178" s="229">
        <f>SUM(D173:D176)</f>
        <v>0</v>
      </c>
    </row>
    <row r="179" spans="1:4" ht="15">
      <c r="A179" s="290" t="s">
        <v>40</v>
      </c>
      <c r="B179" s="290"/>
      <c r="C179" s="290"/>
      <c r="D179" s="151"/>
    </row>
    <row r="180" spans="1:4" ht="15">
      <c r="A180" s="294" t="s">
        <v>41</v>
      </c>
      <c r="B180" s="294"/>
      <c r="C180" s="294"/>
      <c r="D180" s="294"/>
    </row>
    <row r="181" spans="1:4" ht="15">
      <c r="A181" s="297"/>
      <c r="B181" s="297"/>
      <c r="C181" s="188"/>
      <c r="D181" s="230"/>
    </row>
    <row r="182" spans="1:4" ht="15">
      <c r="A182" s="299"/>
      <c r="B182" s="299"/>
      <c r="C182" s="188"/>
      <c r="D182" s="230"/>
    </row>
    <row r="183" spans="1:4" ht="15">
      <c r="A183" s="233"/>
      <c r="B183" s="234"/>
      <c r="C183" s="188"/>
      <c r="D183" s="230"/>
    </row>
    <row r="184" spans="1:4" ht="15">
      <c r="A184" s="233"/>
      <c r="B184" s="234"/>
      <c r="C184" s="188"/>
      <c r="D184" s="230"/>
    </row>
    <row r="185" spans="1:4" ht="15">
      <c r="A185" s="233"/>
      <c r="B185" s="234"/>
      <c r="C185" s="188"/>
      <c r="D185" s="230"/>
    </row>
    <row r="186" spans="1:4" ht="15">
      <c r="A186" s="233"/>
      <c r="B186" s="234"/>
      <c r="C186" s="188"/>
      <c r="D186" s="230"/>
    </row>
    <row r="187" spans="1:4" ht="15">
      <c r="A187" s="233"/>
      <c r="B187" s="234"/>
      <c r="C187" s="188"/>
      <c r="D187" s="230"/>
    </row>
    <row r="188" spans="1:4" ht="15">
      <c r="A188" s="233"/>
      <c r="B188" s="234"/>
      <c r="C188" s="188"/>
      <c r="D188" s="230"/>
    </row>
    <row r="189" spans="1:4" ht="15">
      <c r="A189" s="233"/>
      <c r="B189" s="234"/>
      <c r="C189" s="188"/>
      <c r="D189" s="230"/>
    </row>
    <row r="190" spans="1:4" ht="15">
      <c r="A190" s="233"/>
      <c r="B190" s="234"/>
      <c r="C190" s="188"/>
      <c r="D190" s="230"/>
    </row>
    <row r="191" spans="1:4" ht="15">
      <c r="A191" s="233"/>
      <c r="B191" s="234"/>
      <c r="C191" s="188"/>
      <c r="D191" s="230"/>
    </row>
    <row r="192" spans="1:4" ht="15">
      <c r="A192" s="233"/>
      <c r="B192" s="234"/>
      <c r="C192" s="188"/>
      <c r="D192" s="230"/>
    </row>
    <row r="193" spans="1:4" ht="15">
      <c r="A193" s="233"/>
      <c r="B193" s="234"/>
      <c r="C193" s="188"/>
      <c r="D193" s="230"/>
    </row>
    <row r="194" spans="1:4" ht="15">
      <c r="A194" s="233"/>
      <c r="B194" s="234"/>
      <c r="C194" s="188"/>
      <c r="D194" s="230"/>
    </row>
    <row r="195" spans="1:4" ht="15">
      <c r="A195" s="233"/>
      <c r="B195" s="234"/>
      <c r="C195" s="188"/>
      <c r="D195" s="230"/>
    </row>
    <row r="196" spans="1:4" ht="15">
      <c r="A196" s="233"/>
      <c r="B196" s="234"/>
      <c r="C196" s="188"/>
      <c r="D196" s="230"/>
    </row>
    <row r="197" spans="1:4" ht="15">
      <c r="A197" s="233"/>
      <c r="B197" s="234"/>
      <c r="C197" s="188"/>
      <c r="D197" s="230"/>
    </row>
    <row r="198" spans="1:4" ht="15">
      <c r="A198" s="233"/>
      <c r="B198" s="234"/>
      <c r="C198" s="188"/>
      <c r="D198" s="230"/>
    </row>
    <row r="199" spans="1:4" ht="15">
      <c r="A199" s="307"/>
      <c r="B199" s="307"/>
      <c r="C199" s="188"/>
      <c r="D199" s="230"/>
    </row>
    <row r="200" spans="1:4" ht="15">
      <c r="A200" s="299"/>
      <c r="B200" s="299"/>
      <c r="C200" s="188"/>
      <c r="D200" s="230"/>
    </row>
    <row r="201" spans="1:4" ht="15">
      <c r="A201" s="299"/>
      <c r="B201" s="299"/>
      <c r="C201" s="188"/>
      <c r="D201" s="230"/>
    </row>
    <row r="202" spans="1:4" ht="15">
      <c r="A202" s="299"/>
      <c r="B202" s="299"/>
      <c r="C202" s="188"/>
      <c r="D202" s="230"/>
    </row>
    <row r="203" spans="1:4" ht="15">
      <c r="A203" s="297"/>
      <c r="B203" s="297"/>
      <c r="C203" s="188"/>
      <c r="D203" s="230"/>
    </row>
    <row r="204" spans="1:4" ht="15">
      <c r="A204" s="299"/>
      <c r="B204" s="299"/>
      <c r="C204" s="188"/>
      <c r="D204" s="230"/>
    </row>
    <row r="205" spans="1:4" ht="15">
      <c r="A205" s="299"/>
      <c r="B205" s="299"/>
      <c r="C205" s="188"/>
      <c r="D205" s="230"/>
    </row>
    <row r="206" spans="1:4" ht="15">
      <c r="A206" s="299"/>
      <c r="B206" s="299"/>
      <c r="C206" s="188"/>
      <c r="D206" s="230"/>
    </row>
    <row r="207" spans="1:4" ht="15">
      <c r="A207" s="299"/>
      <c r="B207" s="299"/>
      <c r="C207" s="188"/>
      <c r="D207" s="230"/>
    </row>
    <row r="208" spans="1:4" ht="15">
      <c r="A208" s="299"/>
      <c r="B208" s="299"/>
      <c r="C208" s="188"/>
      <c r="D208" s="230"/>
    </row>
    <row r="209" spans="1:4" ht="15">
      <c r="A209" s="297"/>
      <c r="B209" s="297"/>
      <c r="C209" s="188"/>
      <c r="D209" s="230"/>
    </row>
    <row r="210" spans="1:4" ht="15">
      <c r="A210" s="299"/>
      <c r="B210" s="299"/>
      <c r="C210" s="188"/>
      <c r="D210" s="230"/>
    </row>
    <row r="211" spans="1:4" ht="15">
      <c r="A211" s="299"/>
      <c r="B211" s="299"/>
      <c r="C211" s="188"/>
      <c r="D211" s="230"/>
    </row>
    <row r="212" spans="1:4" ht="15">
      <c r="A212" s="299"/>
      <c r="B212" s="299"/>
      <c r="C212" s="188"/>
      <c r="D212" s="230"/>
    </row>
    <row r="213" spans="1:4" ht="15">
      <c r="A213" s="299"/>
      <c r="B213" s="299"/>
      <c r="C213" s="188"/>
      <c r="D213" s="230"/>
    </row>
    <row r="214" spans="1:4" ht="15">
      <c r="A214" s="299"/>
      <c r="B214" s="299"/>
      <c r="C214" s="188"/>
      <c r="D214" s="230"/>
    </row>
    <row r="215" spans="1:4" ht="15">
      <c r="A215" s="299"/>
      <c r="B215" s="299"/>
      <c r="C215" s="188"/>
      <c r="D215" s="230"/>
    </row>
    <row r="216" spans="1:4" ht="15">
      <c r="A216" s="299"/>
      <c r="B216" s="299"/>
      <c r="C216" s="188"/>
      <c r="D216" s="230"/>
    </row>
    <row r="217" spans="1:4" ht="15">
      <c r="A217" s="307"/>
      <c r="B217" s="307"/>
      <c r="C217" s="188"/>
      <c r="D217" s="230"/>
    </row>
    <row r="218" spans="1:4" ht="15">
      <c r="A218" s="307"/>
      <c r="B218" s="307"/>
      <c r="C218" s="188"/>
      <c r="D218" s="230"/>
    </row>
    <row r="219" spans="1:4" ht="15">
      <c r="A219" s="307"/>
      <c r="B219" s="307"/>
      <c r="C219" s="188"/>
      <c r="D219" s="230"/>
    </row>
    <row r="220" spans="1:4" ht="15">
      <c r="A220" s="235"/>
      <c r="B220" s="236"/>
      <c r="C220" s="188"/>
      <c r="D220" s="230"/>
    </row>
    <row r="221" spans="1:4" ht="15">
      <c r="A221" s="299"/>
      <c r="B221" s="299"/>
      <c r="C221" s="188"/>
      <c r="D221" s="230"/>
    </row>
    <row r="222" spans="1:4" ht="15">
      <c r="A222" s="309" t="s">
        <v>42</v>
      </c>
      <c r="B222" s="309"/>
      <c r="C222" s="309"/>
      <c r="D222" s="237">
        <f>SUM(D181:D221)/2</f>
        <v>0</v>
      </c>
    </row>
    <row r="223" spans="1:4" ht="15">
      <c r="A223" s="285" t="s">
        <v>43</v>
      </c>
      <c r="B223" s="285"/>
      <c r="C223" s="285"/>
      <c r="D223" s="285"/>
    </row>
    <row r="224" spans="1:4" ht="15">
      <c r="A224" s="290" t="s">
        <v>44</v>
      </c>
      <c r="B224" s="290"/>
      <c r="C224" s="290"/>
      <c r="D224" s="155"/>
    </row>
    <row r="225" spans="1:4" ht="15">
      <c r="A225" s="290" t="s">
        <v>45</v>
      </c>
      <c r="B225" s="290"/>
      <c r="C225" s="290"/>
      <c r="D225" s="155"/>
    </row>
    <row r="226" spans="1:4" ht="15">
      <c r="A226" s="290" t="s">
        <v>46</v>
      </c>
      <c r="B226" s="290"/>
      <c r="C226" s="290"/>
      <c r="D226" s="155"/>
    </row>
    <row r="227" spans="1:4" ht="15">
      <c r="A227" s="285" t="s">
        <v>47</v>
      </c>
      <c r="B227" s="285"/>
      <c r="C227" s="285"/>
      <c r="D227" s="285"/>
    </row>
    <row r="228" spans="1:4" ht="15">
      <c r="A228" s="311" t="s">
        <v>48</v>
      </c>
      <c r="B228" s="311"/>
      <c r="C228" s="311"/>
      <c r="D228" s="238">
        <f>ROUND(D248,1)</f>
        <v>0</v>
      </c>
    </row>
    <row r="229" spans="1:4" ht="15">
      <c r="A229" s="290" t="s">
        <v>49</v>
      </c>
      <c r="B229" s="290"/>
      <c r="C229" s="290"/>
      <c r="D229" s="151"/>
    </row>
    <row r="230" spans="1:4" ht="15">
      <c r="A230" s="290" t="s">
        <v>50</v>
      </c>
      <c r="B230" s="290"/>
      <c r="C230" s="290"/>
      <c r="D230" s="151"/>
    </row>
    <row r="231" spans="1:4" ht="15">
      <c r="A231" s="290" t="s">
        <v>51</v>
      </c>
      <c r="B231" s="290"/>
      <c r="C231" s="290"/>
      <c r="D231" s="151"/>
    </row>
    <row r="232" spans="1:4" ht="15">
      <c r="A232" s="285" t="s">
        <v>52</v>
      </c>
      <c r="B232" s="285"/>
      <c r="C232" s="285"/>
      <c r="D232" s="285"/>
    </row>
    <row r="233" spans="1:4" ht="15">
      <c r="A233" s="290" t="s">
        <v>53</v>
      </c>
      <c r="B233" s="290"/>
      <c r="C233" s="290"/>
      <c r="D233" s="151"/>
    </row>
    <row r="234" spans="1:4" ht="15">
      <c r="A234" s="290" t="s">
        <v>54</v>
      </c>
      <c r="B234" s="290"/>
      <c r="C234" s="290"/>
      <c r="D234" s="151"/>
    </row>
    <row r="235" spans="1:4" ht="15">
      <c r="A235" s="290" t="s">
        <v>55</v>
      </c>
      <c r="B235" s="290"/>
      <c r="C235" s="290"/>
      <c r="D235" s="151"/>
    </row>
    <row r="236" spans="1:4" ht="15">
      <c r="A236" s="290" t="s">
        <v>56</v>
      </c>
      <c r="B236" s="290"/>
      <c r="C236" s="290"/>
      <c r="D236" s="151"/>
    </row>
    <row r="237" spans="1:4" ht="15">
      <c r="A237" s="285" t="s">
        <v>57</v>
      </c>
      <c r="B237" s="285"/>
      <c r="C237" s="285"/>
      <c r="D237" s="285"/>
    </row>
    <row r="238" spans="1:4" ht="15">
      <c r="A238" s="290" t="s">
        <v>58</v>
      </c>
      <c r="B238" s="290"/>
      <c r="C238" s="290"/>
      <c r="D238" s="151"/>
    </row>
    <row r="239" spans="1:4" ht="15">
      <c r="A239" s="290" t="s">
        <v>59</v>
      </c>
      <c r="B239" s="290"/>
      <c r="C239" s="290"/>
      <c r="D239" s="151"/>
    </row>
    <row r="240" spans="1:4" ht="15">
      <c r="A240" s="290" t="s">
        <v>60</v>
      </c>
      <c r="B240" s="290"/>
      <c r="C240" s="290"/>
      <c r="D240" s="151"/>
    </row>
    <row r="241" spans="1:4" ht="15">
      <c r="A241" s="313" t="s">
        <v>61</v>
      </c>
      <c r="B241" s="313"/>
      <c r="C241" s="313"/>
      <c r="D241" s="151"/>
    </row>
    <row r="242" spans="1:4" ht="15">
      <c r="A242" s="8" t="str">
        <f>IF(C243&lt;5," Conclusion à refaire","Bien, vous n'avez pas à refaire la conclusion")</f>
        <v> Conclusion à refaire</v>
      </c>
      <c r="B242" s="227" t="str">
        <f>HYPERLINK("http://alain-fournier.entmip.fr/classes/lg-ts1/conclusion-a-refaire--7923.htm","Pour refaire la conclusion sur l'ENT, cliquez ici")</f>
        <v>Pour refaire la conclusion sur l'ENT, cliquez ici</v>
      </c>
      <c r="C242" s="228"/>
      <c r="D242" s="226"/>
    </row>
    <row r="243" spans="1:4" ht="15">
      <c r="A243" s="11"/>
      <c r="B243" s="12"/>
      <c r="C243" s="12">
        <f>SUM(D238:D241)</f>
        <v>0</v>
      </c>
      <c r="D243" s="229"/>
    </row>
    <row r="244" spans="1:4" ht="15">
      <c r="A244" s="292"/>
      <c r="B244" s="292"/>
      <c r="C244" s="292"/>
      <c r="D244" s="226"/>
    </row>
    <row r="245" spans="1:4" ht="15">
      <c r="A245" s="292"/>
      <c r="B245" s="292"/>
      <c r="C245" s="292"/>
      <c r="D245" s="226"/>
    </row>
    <row r="246" spans="1:4" ht="15">
      <c r="A246" s="309" t="s">
        <v>42</v>
      </c>
      <c r="B246" s="309"/>
      <c r="C246" s="309"/>
      <c r="D246" s="237">
        <f>SUM(D172:D176,D179,D223:D241,D244:D245)/4</f>
        <v>0</v>
      </c>
    </row>
    <row r="247" spans="1:4" ht="20.25">
      <c r="A247" s="315" t="s">
        <v>62</v>
      </c>
      <c r="B247" s="315"/>
      <c r="C247" s="315"/>
      <c r="D247" s="23">
        <f>ROUND(C248,0)</f>
        <v>0</v>
      </c>
    </row>
    <row r="248" spans="1:4" ht="15">
      <c r="A248" s="317" t="s">
        <v>63</v>
      </c>
      <c r="B248" s="317"/>
      <c r="C248" s="154">
        <f>SUM(D222,D246)</f>
        <v>0</v>
      </c>
      <c r="D248" s="239" t="str">
        <f>IF(D222&lt;5,"0",IF(D222&gt;=5,"2"))</f>
        <v>0</v>
      </c>
    </row>
    <row r="249" spans="1:4" ht="27">
      <c r="A249" s="299" t="str">
        <f>IF(D247&lt;8,"Un devoir décevant",IF(D247&lt;12,"Un devoir acceptable mais qui peut être amélioré",IF(D247&lt;14,"Un bon travail","Excellent devoir")))</f>
        <v>Un devoir décevant</v>
      </c>
      <c r="B249" s="299"/>
      <c r="C249" s="299"/>
      <c r="D249" s="26" t="str">
        <f>IF(D247&lt;8,"",IF(D247&lt;12,"",IF(D247&lt;14,"","")))</f>
        <v></v>
      </c>
    </row>
    <row r="250" spans="1:4" ht="15">
      <c r="A250" s="299" t="str">
        <f>IF(D178&lt;2,"La méthode de l'introduction n'est pas maîtrisée",IF(D178&lt;8,"L'introduction est incomplète","La méthode de l'introduction est maîtrisée"))</f>
        <v>La méthode de l'introduction n'est pas maîtrisée</v>
      </c>
      <c r="B250" s="299"/>
      <c r="C250" s="299"/>
      <c r="D250" s="27"/>
    </row>
    <row r="251" spans="1:4" ht="15">
      <c r="A251" s="299" t="str">
        <f>IF(D222&lt;5,"L'argumentation est insuffisante",IF(D222&gt;=5,"L'argumentation est satisfaisante"))</f>
        <v>L'argumentation est insuffisante</v>
      </c>
      <c r="B251" s="299"/>
      <c r="C251" s="299"/>
      <c r="D251" s="27"/>
    </row>
    <row r="252" spans="1:4" ht="15">
      <c r="A252" s="324" t="str">
        <f>IF(D243&lt;2,"La méthode de la conclusion n'est pas maîtrisée",IF(D243&lt;8,"La conclusion est incomplète","La méthode de la conclusion est maîtrisée"))</f>
        <v>La méthode de la conclusion n'est pas maîtrisée</v>
      </c>
      <c r="B252" s="324"/>
      <c r="C252" s="324"/>
      <c r="D252" s="157"/>
    </row>
    <row r="253" spans="1:4" ht="90.75">
      <c r="A253" s="326" t="s">
        <v>31</v>
      </c>
      <c r="B253" s="326"/>
      <c r="C253" s="326"/>
      <c r="D253" s="30" t="s">
        <v>32</v>
      </c>
    </row>
    <row r="254" spans="1:4" ht="15">
      <c r="A254" s="321" t="s">
        <v>33</v>
      </c>
      <c r="B254" s="321"/>
      <c r="C254" s="321"/>
      <c r="D254" s="321"/>
    </row>
    <row r="255" spans="1:4" ht="15">
      <c r="A255" s="321" t="s">
        <v>34</v>
      </c>
      <c r="B255" s="321"/>
      <c r="C255" s="321"/>
      <c r="D255" s="321"/>
    </row>
    <row r="256" spans="1:4" ht="15">
      <c r="A256" s="321" t="s">
        <v>35</v>
      </c>
      <c r="B256" s="321"/>
      <c r="C256" s="321"/>
      <c r="D256" s="321"/>
    </row>
    <row r="257" spans="1:4" ht="15">
      <c r="A257" s="288" t="s">
        <v>36</v>
      </c>
      <c r="B257" s="288"/>
      <c r="C257" s="288"/>
      <c r="D257" s="151"/>
    </row>
    <row r="258" spans="1:4" ht="15">
      <c r="A258" s="290" t="s">
        <v>37</v>
      </c>
      <c r="B258" s="290"/>
      <c r="C258" s="290"/>
      <c r="D258" s="151"/>
    </row>
    <row r="259" spans="1:4" ht="15">
      <c r="A259" s="290" t="s">
        <v>38</v>
      </c>
      <c r="B259" s="290"/>
      <c r="C259" s="290"/>
      <c r="D259" s="225"/>
    </row>
    <row r="260" spans="1:4" ht="15">
      <c r="A260" s="322"/>
      <c r="B260" s="322"/>
      <c r="C260" s="322"/>
      <c r="D260" s="240"/>
    </row>
    <row r="261" spans="1:4" ht="15">
      <c r="A261" s="31" t="str">
        <f>IF(C262&lt;5," Introduction à refaire","Bien, vous n'avez pas à refaire l'introduction")</f>
        <v> Introduction à refaire</v>
      </c>
      <c r="B261" s="241" t="str">
        <f>HYPERLINK("http://alain-fournier.entmip.fr/classes/lg-ts1/introduction-7922.htm","Pour refaire l'introduction sur l'ENT, cliquez ici")</f>
        <v>Pour refaire l'introduction sur l'ENT, cliquez ici</v>
      </c>
      <c r="C261" s="242"/>
      <c r="D261" s="240"/>
    </row>
    <row r="262" spans="1:4" ht="15">
      <c r="A262" s="32" t="s">
        <v>39</v>
      </c>
      <c r="B262" s="33"/>
      <c r="C262" s="33">
        <f>SUM(D257:D260)</f>
        <v>0</v>
      </c>
      <c r="D262" s="243">
        <f>SUM(D257:D260)</f>
        <v>0</v>
      </c>
    </row>
    <row r="263" spans="1:4" ht="15">
      <c r="A263" s="290" t="s">
        <v>40</v>
      </c>
      <c r="B263" s="290"/>
      <c r="C263" s="290"/>
      <c r="D263" s="151"/>
    </row>
    <row r="264" spans="1:4" ht="15">
      <c r="A264" s="323" t="s">
        <v>41</v>
      </c>
      <c r="B264" s="323"/>
      <c r="C264" s="323"/>
      <c r="D264" s="323"/>
    </row>
    <row r="265" spans="1:4" ht="15">
      <c r="A265" s="297"/>
      <c r="B265" s="297"/>
      <c r="C265" s="188"/>
      <c r="D265" s="230"/>
    </row>
    <row r="266" spans="1:4" ht="15">
      <c r="A266" s="299"/>
      <c r="B266" s="299"/>
      <c r="C266" s="188"/>
      <c r="D266" s="230"/>
    </row>
    <row r="267" spans="1:4" ht="15">
      <c r="A267" s="233"/>
      <c r="B267" s="234"/>
      <c r="C267" s="188"/>
      <c r="D267" s="230"/>
    </row>
    <row r="268" spans="1:4" ht="15">
      <c r="A268" s="233"/>
      <c r="B268" s="234"/>
      <c r="C268" s="188"/>
      <c r="D268" s="230"/>
    </row>
    <row r="269" spans="1:4" ht="15">
      <c r="A269" s="233"/>
      <c r="B269" s="234"/>
      <c r="C269" s="188"/>
      <c r="D269" s="230"/>
    </row>
    <row r="270" spans="1:4" ht="15">
      <c r="A270" s="233"/>
      <c r="B270" s="234"/>
      <c r="C270" s="188"/>
      <c r="D270" s="230"/>
    </row>
    <row r="271" spans="1:4" ht="15">
      <c r="A271" s="233"/>
      <c r="B271" s="234"/>
      <c r="C271" s="188"/>
      <c r="D271" s="230"/>
    </row>
    <row r="272" spans="1:4" ht="15">
      <c r="A272" s="233"/>
      <c r="B272" s="234"/>
      <c r="C272" s="188"/>
      <c r="D272" s="230"/>
    </row>
    <row r="273" spans="1:4" ht="15">
      <c r="A273" s="233"/>
      <c r="B273" s="234"/>
      <c r="C273" s="188"/>
      <c r="D273" s="230"/>
    </row>
    <row r="274" spans="1:4" ht="15">
      <c r="A274" s="233"/>
      <c r="B274" s="234"/>
      <c r="C274" s="188"/>
      <c r="D274" s="230"/>
    </row>
    <row r="275" spans="1:4" ht="15">
      <c r="A275" s="233"/>
      <c r="B275" s="234"/>
      <c r="C275" s="188"/>
      <c r="D275" s="230"/>
    </row>
    <row r="276" spans="1:4" ht="15">
      <c r="A276" s="233"/>
      <c r="B276" s="234"/>
      <c r="C276" s="188"/>
      <c r="D276" s="230"/>
    </row>
    <row r="277" spans="1:4" ht="15">
      <c r="A277" s="233"/>
      <c r="B277" s="234"/>
      <c r="C277" s="188"/>
      <c r="D277" s="230"/>
    </row>
    <row r="278" spans="1:4" ht="15">
      <c r="A278" s="233"/>
      <c r="B278" s="234"/>
      <c r="C278" s="188"/>
      <c r="D278" s="230"/>
    </row>
    <row r="279" spans="1:4" ht="15">
      <c r="A279" s="233"/>
      <c r="B279" s="234"/>
      <c r="C279" s="188"/>
      <c r="D279" s="230"/>
    </row>
    <row r="280" spans="1:4" ht="15">
      <c r="A280" s="233"/>
      <c r="B280" s="234"/>
      <c r="C280" s="188"/>
      <c r="D280" s="230"/>
    </row>
    <row r="281" spans="1:4" ht="15">
      <c r="A281" s="233"/>
      <c r="B281" s="234"/>
      <c r="C281" s="188"/>
      <c r="D281" s="230"/>
    </row>
    <row r="282" spans="1:4" ht="15">
      <c r="A282" s="233"/>
      <c r="B282" s="234"/>
      <c r="C282" s="188"/>
      <c r="D282" s="230"/>
    </row>
    <row r="283" spans="1:4" ht="15">
      <c r="A283" s="307"/>
      <c r="B283" s="307"/>
      <c r="C283" s="188"/>
      <c r="D283" s="230"/>
    </row>
    <row r="284" spans="1:4" ht="15">
      <c r="A284" s="299"/>
      <c r="B284" s="299"/>
      <c r="C284" s="188"/>
      <c r="D284" s="230"/>
    </row>
    <row r="285" spans="1:4" ht="15">
      <c r="A285" s="299"/>
      <c r="B285" s="299"/>
      <c r="C285" s="188"/>
      <c r="D285" s="230"/>
    </row>
    <row r="286" spans="1:4" ht="15">
      <c r="A286" s="299"/>
      <c r="B286" s="299"/>
      <c r="C286" s="188"/>
      <c r="D286" s="230"/>
    </row>
    <row r="287" spans="1:4" ht="15">
      <c r="A287" s="297"/>
      <c r="B287" s="297"/>
      <c r="C287" s="188"/>
      <c r="D287" s="230"/>
    </row>
    <row r="288" spans="1:4" ht="15">
      <c r="A288" s="299"/>
      <c r="B288" s="299"/>
      <c r="C288" s="188"/>
      <c r="D288" s="230"/>
    </row>
    <row r="289" spans="1:4" ht="15">
      <c r="A289" s="299"/>
      <c r="B289" s="299"/>
      <c r="C289" s="188"/>
      <c r="D289" s="230"/>
    </row>
    <row r="290" spans="1:4" ht="15">
      <c r="A290" s="299"/>
      <c r="B290" s="299"/>
      <c r="C290" s="188"/>
      <c r="D290" s="230"/>
    </row>
    <row r="291" spans="1:4" ht="15">
      <c r="A291" s="299"/>
      <c r="B291" s="299"/>
      <c r="C291" s="188"/>
      <c r="D291" s="230"/>
    </row>
    <row r="292" spans="1:4" ht="15">
      <c r="A292" s="299"/>
      <c r="B292" s="299"/>
      <c r="C292" s="188"/>
      <c r="D292" s="230"/>
    </row>
    <row r="293" spans="1:4" ht="15">
      <c r="A293" s="297"/>
      <c r="B293" s="297"/>
      <c r="C293" s="188"/>
      <c r="D293" s="230"/>
    </row>
    <row r="294" spans="1:4" ht="15">
      <c r="A294" s="299"/>
      <c r="B294" s="299"/>
      <c r="C294" s="188"/>
      <c r="D294" s="230"/>
    </row>
    <row r="295" spans="1:4" ht="15">
      <c r="A295" s="299"/>
      <c r="B295" s="299"/>
      <c r="C295" s="188"/>
      <c r="D295" s="230"/>
    </row>
    <row r="296" spans="1:4" ht="15">
      <c r="A296" s="299"/>
      <c r="B296" s="299"/>
      <c r="C296" s="188"/>
      <c r="D296" s="230"/>
    </row>
    <row r="297" spans="1:4" ht="15">
      <c r="A297" s="299"/>
      <c r="B297" s="299"/>
      <c r="C297" s="188"/>
      <c r="D297" s="230"/>
    </row>
    <row r="298" spans="1:4" ht="15">
      <c r="A298" s="299"/>
      <c r="B298" s="299"/>
      <c r="C298" s="188"/>
      <c r="D298" s="230"/>
    </row>
    <row r="299" spans="1:4" ht="15">
      <c r="A299" s="299"/>
      <c r="B299" s="299"/>
      <c r="C299" s="188"/>
      <c r="D299" s="230"/>
    </row>
    <row r="300" spans="1:4" ht="15">
      <c r="A300" s="299"/>
      <c r="B300" s="299"/>
      <c r="C300" s="188"/>
      <c r="D300" s="230"/>
    </row>
    <row r="301" spans="1:4" ht="15">
      <c r="A301" s="307"/>
      <c r="B301" s="307"/>
      <c r="C301" s="188"/>
      <c r="D301" s="230"/>
    </row>
    <row r="302" spans="1:4" ht="15">
      <c r="A302" s="307"/>
      <c r="B302" s="307"/>
      <c r="C302" s="188"/>
      <c r="D302" s="230"/>
    </row>
    <row r="303" spans="1:4" ht="15">
      <c r="A303" s="307"/>
      <c r="B303" s="307"/>
      <c r="C303" s="188"/>
      <c r="D303" s="230"/>
    </row>
    <row r="304" spans="1:4" ht="15">
      <c r="A304" s="235"/>
      <c r="B304" s="236"/>
      <c r="C304" s="188"/>
      <c r="D304" s="230"/>
    </row>
    <row r="305" spans="1:4" ht="15">
      <c r="A305" s="299"/>
      <c r="B305" s="299"/>
      <c r="C305" s="188"/>
      <c r="D305" s="230"/>
    </row>
    <row r="306" spans="1:4" ht="15">
      <c r="A306" s="309" t="s">
        <v>42</v>
      </c>
      <c r="B306" s="309"/>
      <c r="C306" s="309"/>
      <c r="D306" s="237">
        <f>SUM(D265:D305)/2</f>
        <v>0</v>
      </c>
    </row>
    <row r="307" spans="1:4" ht="15">
      <c r="A307" s="321" t="s">
        <v>43</v>
      </c>
      <c r="B307" s="321"/>
      <c r="C307" s="321"/>
      <c r="D307" s="321"/>
    </row>
    <row r="308" spans="1:4" ht="15">
      <c r="A308" s="290" t="s">
        <v>44</v>
      </c>
      <c r="B308" s="290"/>
      <c r="C308" s="290"/>
      <c r="D308" s="155"/>
    </row>
    <row r="309" spans="1:4" ht="15">
      <c r="A309" s="290" t="s">
        <v>45</v>
      </c>
      <c r="B309" s="290"/>
      <c r="C309" s="290"/>
      <c r="D309" s="155"/>
    </row>
    <row r="310" spans="1:4" ht="15">
      <c r="A310" s="290" t="s">
        <v>46</v>
      </c>
      <c r="B310" s="290"/>
      <c r="C310" s="290"/>
      <c r="D310" s="155"/>
    </row>
    <row r="311" spans="1:4" ht="15">
      <c r="A311" s="321" t="s">
        <v>47</v>
      </c>
      <c r="B311" s="321"/>
      <c r="C311" s="321"/>
      <c r="D311" s="321"/>
    </row>
    <row r="312" spans="1:4" ht="15">
      <c r="A312" s="311" t="s">
        <v>48</v>
      </c>
      <c r="B312" s="311"/>
      <c r="C312" s="311"/>
      <c r="D312" s="238">
        <f>ROUND(D332,1)</f>
        <v>0</v>
      </c>
    </row>
    <row r="313" spans="1:4" ht="15">
      <c r="A313" s="290" t="s">
        <v>49</v>
      </c>
      <c r="B313" s="290"/>
      <c r="C313" s="290"/>
      <c r="D313" s="151"/>
    </row>
    <row r="314" spans="1:4" ht="15">
      <c r="A314" s="290" t="s">
        <v>50</v>
      </c>
      <c r="B314" s="290"/>
      <c r="C314" s="290"/>
      <c r="D314" s="151"/>
    </row>
    <row r="315" spans="1:4" ht="15">
      <c r="A315" s="290" t="s">
        <v>51</v>
      </c>
      <c r="B315" s="290"/>
      <c r="C315" s="290"/>
      <c r="D315" s="151"/>
    </row>
    <row r="316" spans="1:4" ht="15">
      <c r="A316" s="321" t="s">
        <v>52</v>
      </c>
      <c r="B316" s="321"/>
      <c r="C316" s="321"/>
      <c r="D316" s="321"/>
    </row>
    <row r="317" spans="1:4" ht="15">
      <c r="A317" s="290" t="s">
        <v>53</v>
      </c>
      <c r="B317" s="290"/>
      <c r="C317" s="290"/>
      <c r="D317" s="151"/>
    </row>
    <row r="318" spans="1:4" ht="15">
      <c r="A318" s="290" t="s">
        <v>54</v>
      </c>
      <c r="B318" s="290"/>
      <c r="C318" s="290"/>
      <c r="D318" s="151"/>
    </row>
    <row r="319" spans="1:4" ht="15">
      <c r="A319" s="290" t="s">
        <v>55</v>
      </c>
      <c r="B319" s="290"/>
      <c r="C319" s="290"/>
      <c r="D319" s="151"/>
    </row>
    <row r="320" spans="1:4" ht="15">
      <c r="A320" s="290" t="s">
        <v>56</v>
      </c>
      <c r="B320" s="290"/>
      <c r="C320" s="290"/>
      <c r="D320" s="151"/>
    </row>
    <row r="321" spans="1:4" ht="15">
      <c r="A321" s="321" t="s">
        <v>57</v>
      </c>
      <c r="B321" s="321"/>
      <c r="C321" s="321"/>
      <c r="D321" s="321"/>
    </row>
    <row r="322" spans="1:4" ht="15">
      <c r="A322" s="290" t="s">
        <v>58</v>
      </c>
      <c r="B322" s="290"/>
      <c r="C322" s="290"/>
      <c r="D322" s="151"/>
    </row>
    <row r="323" spans="1:4" ht="15">
      <c r="A323" s="290" t="s">
        <v>59</v>
      </c>
      <c r="B323" s="290"/>
      <c r="C323" s="290"/>
      <c r="D323" s="151"/>
    </row>
    <row r="324" spans="1:4" ht="15">
      <c r="A324" s="290" t="s">
        <v>60</v>
      </c>
      <c r="B324" s="290"/>
      <c r="C324" s="290"/>
      <c r="D324" s="151"/>
    </row>
    <row r="325" spans="1:4" ht="15">
      <c r="A325" s="313" t="s">
        <v>61</v>
      </c>
      <c r="B325" s="313"/>
      <c r="C325" s="313"/>
      <c r="D325" s="151"/>
    </row>
    <row r="326" spans="1:4" ht="15">
      <c r="A326" s="31" t="str">
        <f>IF(C327&lt;5," Conclusion à refaire","Bien, vous n'avez pas à refaire la conclusion")</f>
        <v> Conclusion à refaire</v>
      </c>
      <c r="B326" s="241" t="str">
        <f>HYPERLINK("http://alain-fournier.entmip.fr/classes/lg-ts1/conclusion-a-refaire--7923.htm","Pour refaire la conclusion sur l'ENT, cliquez ici")</f>
        <v>Pour refaire la conclusion sur l'ENT, cliquez ici</v>
      </c>
      <c r="C326" s="242"/>
      <c r="D326" s="240"/>
    </row>
    <row r="327" spans="1:4" ht="15">
      <c r="A327" s="32"/>
      <c r="B327" s="33"/>
      <c r="C327" s="33">
        <f>SUM(D322:D325)</f>
        <v>0</v>
      </c>
      <c r="D327" s="243"/>
    </row>
    <row r="328" spans="1:4" ht="15">
      <c r="A328" s="322"/>
      <c r="B328" s="322"/>
      <c r="C328" s="322"/>
      <c r="D328" s="240"/>
    </row>
    <row r="329" spans="1:4" ht="15">
      <c r="A329" s="322"/>
      <c r="B329" s="322"/>
      <c r="C329" s="322"/>
      <c r="D329" s="240"/>
    </row>
    <row r="330" spans="1:4" ht="15">
      <c r="A330" s="309" t="s">
        <v>42</v>
      </c>
      <c r="B330" s="309"/>
      <c r="C330" s="309"/>
      <c r="D330" s="237">
        <f>SUM(D256:D260,D263,D307:D325,D328:D329)/4</f>
        <v>0</v>
      </c>
    </row>
    <row r="331" spans="1:4" ht="20.25">
      <c r="A331" s="315" t="s">
        <v>62</v>
      </c>
      <c r="B331" s="315"/>
      <c r="C331" s="315"/>
      <c r="D331" s="23">
        <f>ROUND(C332,0)</f>
        <v>0</v>
      </c>
    </row>
    <row r="332" spans="1:4" ht="15">
      <c r="A332" s="317" t="s">
        <v>63</v>
      </c>
      <c r="B332" s="317"/>
      <c r="C332" s="154">
        <f>SUM(D306,D330)</f>
        <v>0</v>
      </c>
      <c r="D332" s="239" t="str">
        <f>IF(D306&lt;5,"0",IF(D306&gt;=5,"2"))</f>
        <v>0</v>
      </c>
    </row>
    <row r="333" spans="1:4" ht="27">
      <c r="A333" s="299" t="str">
        <f>IF(D331&lt;8,"Un devoir décevant",IF(D331&lt;12,"Un devoir acceptable mais qui peut être amélioré",IF(D331&lt;14,"Un bon travail","Excellent devoir")))</f>
        <v>Un devoir décevant</v>
      </c>
      <c r="B333" s="299"/>
      <c r="C333" s="299"/>
      <c r="D333" s="26" t="str">
        <f>IF(D331&lt;8,"",IF(D331&lt;12,"",IF(D331&lt;14,"","")))</f>
        <v></v>
      </c>
    </row>
    <row r="334" spans="1:4" ht="15">
      <c r="A334" s="299" t="str">
        <f>IF(D262&lt;2,"La méthode de l'introduction n'est pas maîtrisée",IF(D262&lt;8,"L'introduction est incomplète","La méthode de l'introduction est maîtrisée"))</f>
        <v>La méthode de l'introduction n'est pas maîtrisée</v>
      </c>
      <c r="B334" s="299"/>
      <c r="C334" s="299"/>
      <c r="D334" s="27"/>
    </row>
    <row r="335" spans="1:4" ht="15">
      <c r="A335" s="299" t="str">
        <f>IF(D306&lt;5,"L'argumentation est insuffisante",IF(D306&gt;=5,"L'argumentation est satisfaisante"))</f>
        <v>L'argumentation est insuffisante</v>
      </c>
      <c r="B335" s="299"/>
      <c r="C335" s="299"/>
      <c r="D335" s="27"/>
    </row>
    <row r="336" spans="1:4" ht="15">
      <c r="A336" s="324" t="str">
        <f>IF(D327&lt;2,"La méthode de la conclusion n'est pas maîtrisée",IF(D327&lt;8,"La conclusion est incomplète","La méthode de la conclusion est maîtrisée"))</f>
        <v>La méthode de la conclusion n'est pas maîtrisée</v>
      </c>
      <c r="B336" s="324"/>
      <c r="C336" s="324"/>
      <c r="D336" s="157"/>
    </row>
    <row r="337" spans="1:4" ht="90.75">
      <c r="A337" s="325" t="s">
        <v>31</v>
      </c>
      <c r="B337" s="325"/>
      <c r="C337" s="325"/>
      <c r="D337" s="4" t="s">
        <v>32</v>
      </c>
    </row>
    <row r="338" spans="1:4" ht="15">
      <c r="A338" s="285" t="s">
        <v>33</v>
      </c>
      <c r="B338" s="285"/>
      <c r="C338" s="285"/>
      <c r="D338" s="285"/>
    </row>
    <row r="339" spans="1:4" ht="15">
      <c r="A339" s="285" t="s">
        <v>34</v>
      </c>
      <c r="B339" s="285"/>
      <c r="C339" s="285"/>
      <c r="D339" s="285"/>
    </row>
    <row r="340" spans="1:4" ht="15">
      <c r="A340" s="285" t="s">
        <v>35</v>
      </c>
      <c r="B340" s="285"/>
      <c r="C340" s="285"/>
      <c r="D340" s="285"/>
    </row>
    <row r="341" spans="1:4" ht="15">
      <c r="A341" s="288" t="s">
        <v>36</v>
      </c>
      <c r="B341" s="288"/>
      <c r="C341" s="288"/>
      <c r="D341" s="151"/>
    </row>
    <row r="342" spans="1:4" ht="15">
      <c r="A342" s="290" t="s">
        <v>37</v>
      </c>
      <c r="B342" s="290"/>
      <c r="C342" s="290"/>
      <c r="D342" s="151"/>
    </row>
    <row r="343" spans="1:4" ht="15">
      <c r="A343" s="290" t="s">
        <v>38</v>
      </c>
      <c r="B343" s="290"/>
      <c r="C343" s="290"/>
      <c r="D343" s="225"/>
    </row>
    <row r="344" spans="1:4" ht="15">
      <c r="A344" s="292"/>
      <c r="B344" s="292"/>
      <c r="C344" s="292"/>
      <c r="D344" s="226"/>
    </row>
    <row r="345" spans="1:4" ht="15">
      <c r="A345" s="8" t="str">
        <f>IF(C346&lt;5," Introduction à refaire","Bien, vous n'avez pas à refaire l'introduction")</f>
        <v> Introduction à refaire</v>
      </c>
      <c r="B345" s="227" t="str">
        <f>HYPERLINK("http://alain-fournier.entmip.fr/classes/lg-ts1/introduction-7922.htm","Pour refaire l'introduction sur l'ENT, cliquez ici")</f>
        <v>Pour refaire l'introduction sur l'ENT, cliquez ici</v>
      </c>
      <c r="C345" s="228"/>
      <c r="D345" s="226"/>
    </row>
    <row r="346" spans="1:4" ht="15">
      <c r="A346" s="11" t="s">
        <v>39</v>
      </c>
      <c r="B346" s="12"/>
      <c r="C346" s="12">
        <f>SUM(D341:D344)</f>
        <v>0</v>
      </c>
      <c r="D346" s="229">
        <f>SUM(D341:D344)</f>
        <v>0</v>
      </c>
    </row>
    <row r="347" spans="1:4" ht="15">
      <c r="A347" s="290" t="s">
        <v>40</v>
      </c>
      <c r="B347" s="290"/>
      <c r="C347" s="290"/>
      <c r="D347" s="151"/>
    </row>
    <row r="348" spans="1:4" ht="15">
      <c r="A348" s="294" t="s">
        <v>41</v>
      </c>
      <c r="B348" s="294"/>
      <c r="C348" s="294"/>
      <c r="D348" s="294"/>
    </row>
    <row r="349" spans="1:4" ht="15">
      <c r="A349" s="297"/>
      <c r="B349" s="297"/>
      <c r="C349" s="188"/>
      <c r="D349" s="230"/>
    </row>
    <row r="350" spans="1:4" ht="15">
      <c r="A350" s="299"/>
      <c r="B350" s="299"/>
      <c r="C350" s="188"/>
      <c r="D350" s="230"/>
    </row>
    <row r="351" spans="1:4" ht="15">
      <c r="A351" s="233"/>
      <c r="B351" s="234"/>
      <c r="C351" s="188"/>
      <c r="D351" s="230"/>
    </row>
    <row r="352" spans="1:4" ht="15">
      <c r="A352" s="233"/>
      <c r="B352" s="234"/>
      <c r="C352" s="188"/>
      <c r="D352" s="230"/>
    </row>
    <row r="353" spans="1:4" ht="15">
      <c r="A353" s="233"/>
      <c r="B353" s="234"/>
      <c r="C353" s="188"/>
      <c r="D353" s="230"/>
    </row>
    <row r="354" spans="1:4" ht="15">
      <c r="A354" s="233"/>
      <c r="B354" s="234"/>
      <c r="C354" s="188"/>
      <c r="D354" s="230"/>
    </row>
    <row r="355" spans="1:4" ht="15">
      <c r="A355" s="233"/>
      <c r="B355" s="234"/>
      <c r="C355" s="188"/>
      <c r="D355" s="230"/>
    </row>
    <row r="356" spans="1:4" ht="15">
      <c r="A356" s="233"/>
      <c r="B356" s="234"/>
      <c r="C356" s="188"/>
      <c r="D356" s="230"/>
    </row>
    <row r="357" spans="1:4" ht="15">
      <c r="A357" s="233"/>
      <c r="B357" s="234"/>
      <c r="C357" s="188"/>
      <c r="D357" s="230"/>
    </row>
    <row r="358" spans="1:4" ht="15">
      <c r="A358" s="233"/>
      <c r="B358" s="234"/>
      <c r="C358" s="188"/>
      <c r="D358" s="230"/>
    </row>
    <row r="359" spans="1:4" ht="15">
      <c r="A359" s="233"/>
      <c r="B359" s="234"/>
      <c r="C359" s="188"/>
      <c r="D359" s="230"/>
    </row>
    <row r="360" spans="1:4" ht="15">
      <c r="A360" s="233"/>
      <c r="B360" s="234"/>
      <c r="C360" s="188"/>
      <c r="D360" s="230"/>
    </row>
    <row r="361" spans="1:4" ht="15">
      <c r="A361" s="233"/>
      <c r="B361" s="234"/>
      <c r="C361" s="188"/>
      <c r="D361" s="230"/>
    </row>
    <row r="362" spans="1:4" ht="15">
      <c r="A362" s="233"/>
      <c r="B362" s="234"/>
      <c r="C362" s="188"/>
      <c r="D362" s="230"/>
    </row>
    <row r="363" spans="1:4" ht="15">
      <c r="A363" s="233"/>
      <c r="B363" s="234"/>
      <c r="C363" s="188"/>
      <c r="D363" s="230"/>
    </row>
    <row r="364" spans="1:4" ht="15">
      <c r="A364" s="233"/>
      <c r="B364" s="234"/>
      <c r="C364" s="188"/>
      <c r="D364" s="230"/>
    </row>
    <row r="365" spans="1:4" ht="15">
      <c r="A365" s="233"/>
      <c r="B365" s="234"/>
      <c r="C365" s="188"/>
      <c r="D365" s="230"/>
    </row>
    <row r="366" spans="1:4" ht="15">
      <c r="A366" s="233"/>
      <c r="B366" s="234"/>
      <c r="C366" s="188"/>
      <c r="D366" s="230"/>
    </row>
    <row r="367" spans="1:4" ht="15">
      <c r="A367" s="307"/>
      <c r="B367" s="307"/>
      <c r="C367" s="188"/>
      <c r="D367" s="230"/>
    </row>
    <row r="368" spans="1:4" ht="15">
      <c r="A368" s="299"/>
      <c r="B368" s="299"/>
      <c r="C368" s="188"/>
      <c r="D368" s="230"/>
    </row>
    <row r="369" spans="1:4" ht="15">
      <c r="A369" s="299"/>
      <c r="B369" s="299"/>
      <c r="C369" s="188"/>
      <c r="D369" s="230"/>
    </row>
    <row r="370" spans="1:4" ht="15">
      <c r="A370" s="299"/>
      <c r="B370" s="299"/>
      <c r="C370" s="188"/>
      <c r="D370" s="230"/>
    </row>
    <row r="371" spans="1:4" ht="15">
      <c r="A371" s="297"/>
      <c r="B371" s="297"/>
      <c r="C371" s="188"/>
      <c r="D371" s="230"/>
    </row>
    <row r="372" spans="1:4" ht="15">
      <c r="A372" s="299"/>
      <c r="B372" s="299"/>
      <c r="C372" s="188"/>
      <c r="D372" s="230"/>
    </row>
    <row r="373" spans="1:4" ht="15">
      <c r="A373" s="299"/>
      <c r="B373" s="299"/>
      <c r="C373" s="188"/>
      <c r="D373" s="230"/>
    </row>
    <row r="374" spans="1:4" ht="15">
      <c r="A374" s="299"/>
      <c r="B374" s="299"/>
      <c r="C374" s="188"/>
      <c r="D374" s="230"/>
    </row>
    <row r="375" spans="1:4" ht="15">
      <c r="A375" s="299"/>
      <c r="B375" s="299"/>
      <c r="C375" s="188"/>
      <c r="D375" s="230"/>
    </row>
    <row r="376" spans="1:4" ht="15">
      <c r="A376" s="299"/>
      <c r="B376" s="299"/>
      <c r="C376" s="188"/>
      <c r="D376" s="230"/>
    </row>
    <row r="377" spans="1:4" ht="15">
      <c r="A377" s="297"/>
      <c r="B377" s="297"/>
      <c r="C377" s="188"/>
      <c r="D377" s="230"/>
    </row>
    <row r="378" spans="1:4" ht="15">
      <c r="A378" s="299"/>
      <c r="B378" s="299"/>
      <c r="C378" s="188"/>
      <c r="D378" s="230"/>
    </row>
    <row r="379" spans="1:4" ht="15">
      <c r="A379" s="299"/>
      <c r="B379" s="299"/>
      <c r="C379" s="188"/>
      <c r="D379" s="230"/>
    </row>
    <row r="380" spans="1:4" ht="15">
      <c r="A380" s="299"/>
      <c r="B380" s="299"/>
      <c r="C380" s="188"/>
      <c r="D380" s="230"/>
    </row>
    <row r="381" spans="1:4" ht="15">
      <c r="A381" s="299"/>
      <c r="B381" s="299"/>
      <c r="C381" s="188"/>
      <c r="D381" s="230"/>
    </row>
    <row r="382" spans="1:4" ht="15">
      <c r="A382" s="299"/>
      <c r="B382" s="299"/>
      <c r="C382" s="188"/>
      <c r="D382" s="230"/>
    </row>
    <row r="383" spans="1:4" ht="15">
      <c r="A383" s="299"/>
      <c r="B383" s="299"/>
      <c r="C383" s="188"/>
      <c r="D383" s="230"/>
    </row>
    <row r="384" spans="1:4" ht="15">
      <c r="A384" s="299"/>
      <c r="B384" s="299"/>
      <c r="C384" s="188"/>
      <c r="D384" s="230"/>
    </row>
    <row r="385" spans="1:4" ht="15">
      <c r="A385" s="307"/>
      <c r="B385" s="307"/>
      <c r="C385" s="188"/>
      <c r="D385" s="230"/>
    </row>
    <row r="386" spans="1:4" ht="15">
      <c r="A386" s="307"/>
      <c r="B386" s="307"/>
      <c r="C386" s="188"/>
      <c r="D386" s="230"/>
    </row>
    <row r="387" spans="1:4" ht="15">
      <c r="A387" s="307"/>
      <c r="B387" s="307"/>
      <c r="C387" s="188"/>
      <c r="D387" s="230"/>
    </row>
    <row r="388" spans="1:4" ht="15">
      <c r="A388" s="235"/>
      <c r="B388" s="236"/>
      <c r="C388" s="188"/>
      <c r="D388" s="230"/>
    </row>
    <row r="389" spans="1:4" ht="15">
      <c r="A389" s="299"/>
      <c r="B389" s="299"/>
      <c r="C389" s="188"/>
      <c r="D389" s="230"/>
    </row>
    <row r="390" spans="1:4" ht="15">
      <c r="A390" s="309" t="s">
        <v>42</v>
      </c>
      <c r="B390" s="309"/>
      <c r="C390" s="309"/>
      <c r="D390" s="237">
        <f>SUM(D349:D389)/2</f>
        <v>0</v>
      </c>
    </row>
    <row r="391" spans="1:4" ht="15">
      <c r="A391" s="285" t="s">
        <v>43</v>
      </c>
      <c r="B391" s="285"/>
      <c r="C391" s="285"/>
      <c r="D391" s="285"/>
    </row>
    <row r="392" spans="1:4" ht="15">
      <c r="A392" s="290" t="s">
        <v>44</v>
      </c>
      <c r="B392" s="290"/>
      <c r="C392" s="290"/>
      <c r="D392" s="155"/>
    </row>
    <row r="393" spans="1:4" ht="15">
      <c r="A393" s="290" t="s">
        <v>45</v>
      </c>
      <c r="B393" s="290"/>
      <c r="C393" s="290"/>
      <c r="D393" s="155"/>
    </row>
    <row r="394" spans="1:4" ht="15">
      <c r="A394" s="290" t="s">
        <v>46</v>
      </c>
      <c r="B394" s="290"/>
      <c r="C394" s="290"/>
      <c r="D394" s="155"/>
    </row>
    <row r="395" spans="1:4" ht="15">
      <c r="A395" s="285" t="s">
        <v>47</v>
      </c>
      <c r="B395" s="285"/>
      <c r="C395" s="285"/>
      <c r="D395" s="285"/>
    </row>
    <row r="396" spans="1:4" ht="15">
      <c r="A396" s="311" t="s">
        <v>48</v>
      </c>
      <c r="B396" s="311"/>
      <c r="C396" s="311"/>
      <c r="D396" s="238">
        <f>ROUND(D416,1)</f>
        <v>0</v>
      </c>
    </row>
    <row r="397" spans="1:4" ht="15">
      <c r="A397" s="290" t="s">
        <v>49</v>
      </c>
      <c r="B397" s="290"/>
      <c r="C397" s="290"/>
      <c r="D397" s="151"/>
    </row>
    <row r="398" spans="1:4" ht="15">
      <c r="A398" s="290" t="s">
        <v>50</v>
      </c>
      <c r="B398" s="290"/>
      <c r="C398" s="290"/>
      <c r="D398" s="151"/>
    </row>
    <row r="399" spans="1:4" ht="15">
      <c r="A399" s="290" t="s">
        <v>51</v>
      </c>
      <c r="B399" s="290"/>
      <c r="C399" s="290"/>
      <c r="D399" s="151"/>
    </row>
    <row r="400" spans="1:4" ht="15">
      <c r="A400" s="285" t="s">
        <v>52</v>
      </c>
      <c r="B400" s="285"/>
      <c r="C400" s="285"/>
      <c r="D400" s="285"/>
    </row>
    <row r="401" spans="1:4" ht="15">
      <c r="A401" s="290" t="s">
        <v>53</v>
      </c>
      <c r="B401" s="290"/>
      <c r="C401" s="290"/>
      <c r="D401" s="151"/>
    </row>
    <row r="402" spans="1:4" ht="15">
      <c r="A402" s="290" t="s">
        <v>54</v>
      </c>
      <c r="B402" s="290"/>
      <c r="C402" s="290"/>
      <c r="D402" s="151"/>
    </row>
    <row r="403" spans="1:4" ht="15">
      <c r="A403" s="290" t="s">
        <v>55</v>
      </c>
      <c r="B403" s="290"/>
      <c r="C403" s="290"/>
      <c r="D403" s="151"/>
    </row>
    <row r="404" spans="1:4" ht="15">
      <c r="A404" s="290" t="s">
        <v>56</v>
      </c>
      <c r="B404" s="290"/>
      <c r="C404" s="290"/>
      <c r="D404" s="151"/>
    </row>
    <row r="405" spans="1:4" ht="15">
      <c r="A405" s="285" t="s">
        <v>57</v>
      </c>
      <c r="B405" s="285"/>
      <c r="C405" s="285"/>
      <c r="D405" s="285"/>
    </row>
    <row r="406" spans="1:4" ht="15">
      <c r="A406" s="290" t="s">
        <v>58</v>
      </c>
      <c r="B406" s="290"/>
      <c r="C406" s="290"/>
      <c r="D406" s="151"/>
    </row>
    <row r="407" spans="1:4" ht="15">
      <c r="A407" s="290" t="s">
        <v>59</v>
      </c>
      <c r="B407" s="290"/>
      <c r="C407" s="290"/>
      <c r="D407" s="151"/>
    </row>
    <row r="408" spans="1:4" ht="15">
      <c r="A408" s="290" t="s">
        <v>60</v>
      </c>
      <c r="B408" s="290"/>
      <c r="C408" s="290"/>
      <c r="D408" s="151"/>
    </row>
    <row r="409" spans="1:4" ht="15">
      <c r="A409" s="313" t="s">
        <v>61</v>
      </c>
      <c r="B409" s="313"/>
      <c r="C409" s="313"/>
      <c r="D409" s="151"/>
    </row>
    <row r="410" spans="1:4" ht="15">
      <c r="A410" s="8" t="str">
        <f>IF(C411&lt;5," Conclusion à refaire","Bien, vous n'avez pas à refaire la conclusion")</f>
        <v> Conclusion à refaire</v>
      </c>
      <c r="B410" s="227" t="str">
        <f>HYPERLINK("http://alain-fournier.entmip.fr/classes/lg-ts1/conclusion-a-refaire--7923.htm","Pour refaire la conclusion sur l'ENT, cliquez ici")</f>
        <v>Pour refaire la conclusion sur l'ENT, cliquez ici</v>
      </c>
      <c r="C410" s="228"/>
      <c r="D410" s="226"/>
    </row>
    <row r="411" spans="1:4" ht="15">
      <c r="A411" s="11"/>
      <c r="B411" s="12"/>
      <c r="C411" s="12">
        <f>SUM(D406:D409)</f>
        <v>0</v>
      </c>
      <c r="D411" s="229"/>
    </row>
    <row r="412" spans="1:4" ht="15">
      <c r="A412" s="292"/>
      <c r="B412" s="292"/>
      <c r="C412" s="292"/>
      <c r="D412" s="226"/>
    </row>
    <row r="413" spans="1:4" ht="15">
      <c r="A413" s="292"/>
      <c r="B413" s="292"/>
      <c r="C413" s="292"/>
      <c r="D413" s="226"/>
    </row>
    <row r="414" spans="1:4" ht="15">
      <c r="A414" s="309" t="s">
        <v>42</v>
      </c>
      <c r="B414" s="309"/>
      <c r="C414" s="309"/>
      <c r="D414" s="237">
        <f>SUM(D340:D344,D347,D391:D409,D412:D413)/4</f>
        <v>0</v>
      </c>
    </row>
    <row r="415" spans="1:4" ht="20.25">
      <c r="A415" s="315" t="s">
        <v>62</v>
      </c>
      <c r="B415" s="315"/>
      <c r="C415" s="315"/>
      <c r="D415" s="23">
        <f>ROUND(C416,0)</f>
        <v>0</v>
      </c>
    </row>
    <row r="416" spans="1:4" ht="15">
      <c r="A416" s="317" t="s">
        <v>63</v>
      </c>
      <c r="B416" s="317"/>
      <c r="C416" s="154">
        <f>SUM(D390,D414)</f>
        <v>0</v>
      </c>
      <c r="D416" s="239" t="str">
        <f>IF(D390&lt;5,"0",IF(D390&gt;=5,"2"))</f>
        <v>0</v>
      </c>
    </row>
    <row r="417" spans="1:4" ht="27">
      <c r="A417" s="299" t="str">
        <f>IF(D415&lt;8,"Un devoir décevant",IF(D415&lt;12,"Un devoir acceptable mais qui peut être amélioré",IF(D415&lt;14,"Un bon travail","Excellent devoir")))</f>
        <v>Un devoir décevant</v>
      </c>
      <c r="B417" s="299"/>
      <c r="C417" s="299"/>
      <c r="D417" s="26" t="str">
        <f>IF(D415&lt;8,"",IF(D415&lt;12,"",IF(D415&lt;14,"","")))</f>
        <v></v>
      </c>
    </row>
    <row r="418" spans="1:4" ht="15">
      <c r="A418" s="299" t="str">
        <f>IF(D346&lt;2,"La méthode de l'introduction n'est pas maîtrisée",IF(D346&lt;8,"L'introduction est incomplète","La méthode de l'introduction est maîtrisée"))</f>
        <v>La méthode de l'introduction n'est pas maîtrisée</v>
      </c>
      <c r="B418" s="299"/>
      <c r="C418" s="299"/>
      <c r="D418" s="27"/>
    </row>
    <row r="419" spans="1:4" ht="15">
      <c r="A419" s="299" t="str">
        <f>IF(D390&lt;5,"L'argumentation est insuffisante",IF(D390&gt;=5,"L'argumentation est satisfaisante"))</f>
        <v>L'argumentation est insuffisante</v>
      </c>
      <c r="B419" s="299"/>
      <c r="C419" s="299"/>
      <c r="D419" s="27"/>
    </row>
    <row r="420" spans="1:4" ht="15">
      <c r="A420" s="324" t="str">
        <f>IF(D411&lt;2,"La méthode de la conclusion n'est pas maîtrisée",IF(D411&lt;8,"La conclusion est incomplète","La méthode de la conclusion est maîtrisée"))</f>
        <v>La méthode de la conclusion n'est pas maîtrisée</v>
      </c>
      <c r="B420" s="324"/>
      <c r="C420" s="324"/>
      <c r="D420" s="157"/>
    </row>
    <row r="421" spans="1:4" ht="90.75">
      <c r="A421" s="326" t="s">
        <v>31</v>
      </c>
      <c r="B421" s="326"/>
      <c r="C421" s="326"/>
      <c r="D421" s="30" t="s">
        <v>32</v>
      </c>
    </row>
    <row r="422" spans="1:4" ht="15">
      <c r="A422" s="321" t="s">
        <v>33</v>
      </c>
      <c r="B422" s="321"/>
      <c r="C422" s="321"/>
      <c r="D422" s="321"/>
    </row>
    <row r="423" spans="1:4" ht="15">
      <c r="A423" s="321" t="s">
        <v>34</v>
      </c>
      <c r="B423" s="321"/>
      <c r="C423" s="321"/>
      <c r="D423" s="321"/>
    </row>
    <row r="424" spans="1:4" ht="15">
      <c r="A424" s="321" t="s">
        <v>35</v>
      </c>
      <c r="B424" s="321"/>
      <c r="C424" s="321"/>
      <c r="D424" s="321"/>
    </row>
    <row r="425" spans="1:4" ht="15">
      <c r="A425" s="288" t="s">
        <v>36</v>
      </c>
      <c r="B425" s="288"/>
      <c r="C425" s="288"/>
      <c r="D425" s="151"/>
    </row>
    <row r="426" spans="1:4" ht="15">
      <c r="A426" s="290" t="s">
        <v>37</v>
      </c>
      <c r="B426" s="290"/>
      <c r="C426" s="290"/>
      <c r="D426" s="151"/>
    </row>
    <row r="427" spans="1:4" ht="15">
      <c r="A427" s="290" t="s">
        <v>38</v>
      </c>
      <c r="B427" s="290"/>
      <c r="C427" s="290"/>
      <c r="D427" s="225"/>
    </row>
    <row r="428" spans="1:4" ht="15">
      <c r="A428" s="322"/>
      <c r="B428" s="322"/>
      <c r="C428" s="322"/>
      <c r="D428" s="240"/>
    </row>
    <row r="429" spans="1:4" ht="15">
      <c r="A429" s="31" t="str">
        <f>IF(C430&lt;5," Introduction à refaire","Bien, vous n'avez pas à refaire l'introduction")</f>
        <v> Introduction à refaire</v>
      </c>
      <c r="B429" s="241" t="str">
        <f>HYPERLINK("http://alain-fournier.entmip.fr/classes/lg-ts1/introduction-7922.htm","Pour refaire l'introduction sur l'ENT, cliquez ici")</f>
        <v>Pour refaire l'introduction sur l'ENT, cliquez ici</v>
      </c>
      <c r="C429" s="242"/>
      <c r="D429" s="240"/>
    </row>
    <row r="430" spans="1:4" ht="15">
      <c r="A430" s="32" t="s">
        <v>39</v>
      </c>
      <c r="B430" s="33"/>
      <c r="C430" s="33">
        <f>SUM(D425:D428)</f>
        <v>0</v>
      </c>
      <c r="D430" s="243">
        <f>SUM(D425:D428)</f>
        <v>0</v>
      </c>
    </row>
    <row r="431" spans="1:4" ht="15">
      <c r="A431" s="290" t="s">
        <v>40</v>
      </c>
      <c r="B431" s="290"/>
      <c r="C431" s="290"/>
      <c r="D431" s="151"/>
    </row>
    <row r="432" spans="1:4" ht="15">
      <c r="A432" s="323" t="s">
        <v>41</v>
      </c>
      <c r="B432" s="323"/>
      <c r="C432" s="323"/>
      <c r="D432" s="323"/>
    </row>
    <row r="433" spans="1:4" ht="15">
      <c r="A433" s="297"/>
      <c r="B433" s="297"/>
      <c r="C433" s="188"/>
      <c r="D433" s="230"/>
    </row>
    <row r="434" spans="1:4" ht="15">
      <c r="A434" s="299"/>
      <c r="B434" s="299"/>
      <c r="C434" s="188"/>
      <c r="D434" s="230"/>
    </row>
    <row r="435" spans="1:4" ht="15">
      <c r="A435" s="233"/>
      <c r="B435" s="234"/>
      <c r="C435" s="188"/>
      <c r="D435" s="230"/>
    </row>
    <row r="436" spans="1:4" ht="15">
      <c r="A436" s="233"/>
      <c r="B436" s="234"/>
      <c r="C436" s="188"/>
      <c r="D436" s="230"/>
    </row>
    <row r="437" spans="1:4" ht="15">
      <c r="A437" s="233"/>
      <c r="B437" s="234"/>
      <c r="C437" s="188"/>
      <c r="D437" s="230"/>
    </row>
    <row r="438" spans="1:4" ht="15">
      <c r="A438" s="233"/>
      <c r="B438" s="234"/>
      <c r="C438" s="188"/>
      <c r="D438" s="230"/>
    </row>
    <row r="439" spans="1:4" ht="15">
      <c r="A439" s="233"/>
      <c r="B439" s="234"/>
      <c r="C439" s="188"/>
      <c r="D439" s="230"/>
    </row>
    <row r="440" spans="1:4" ht="15">
      <c r="A440" s="233"/>
      <c r="B440" s="234"/>
      <c r="C440" s="188"/>
      <c r="D440" s="230"/>
    </row>
    <row r="441" spans="1:4" ht="15">
      <c r="A441" s="233"/>
      <c r="B441" s="234"/>
      <c r="C441" s="188"/>
      <c r="D441" s="230"/>
    </row>
    <row r="442" spans="1:4" ht="15">
      <c r="A442" s="233"/>
      <c r="B442" s="234"/>
      <c r="C442" s="188"/>
      <c r="D442" s="230"/>
    </row>
    <row r="443" spans="1:4" ht="15">
      <c r="A443" s="233"/>
      <c r="B443" s="234"/>
      <c r="C443" s="188"/>
      <c r="D443" s="230"/>
    </row>
    <row r="444" spans="1:4" ht="15">
      <c r="A444" s="233"/>
      <c r="B444" s="234"/>
      <c r="C444" s="188"/>
      <c r="D444" s="230"/>
    </row>
    <row r="445" spans="1:4" ht="15">
      <c r="A445" s="233"/>
      <c r="B445" s="234"/>
      <c r="C445" s="188"/>
      <c r="D445" s="230"/>
    </row>
    <row r="446" spans="1:4" ht="15">
      <c r="A446" s="233"/>
      <c r="B446" s="234"/>
      <c r="C446" s="188"/>
      <c r="D446" s="230"/>
    </row>
    <row r="447" spans="1:4" ht="15">
      <c r="A447" s="233"/>
      <c r="B447" s="234"/>
      <c r="C447" s="188"/>
      <c r="D447" s="230"/>
    </row>
    <row r="448" spans="1:4" ht="15">
      <c r="A448" s="233"/>
      <c r="B448" s="234"/>
      <c r="C448" s="188"/>
      <c r="D448" s="230"/>
    </row>
    <row r="449" spans="1:4" ht="15">
      <c r="A449" s="233"/>
      <c r="B449" s="234"/>
      <c r="C449" s="188"/>
      <c r="D449" s="230"/>
    </row>
    <row r="450" spans="1:4" ht="15">
      <c r="A450" s="233"/>
      <c r="B450" s="234"/>
      <c r="C450" s="188"/>
      <c r="D450" s="230"/>
    </row>
    <row r="451" spans="1:4" ht="15">
      <c r="A451" s="307"/>
      <c r="B451" s="307"/>
      <c r="C451" s="188"/>
      <c r="D451" s="230"/>
    </row>
    <row r="452" spans="1:4" ht="15">
      <c r="A452" s="299"/>
      <c r="B452" s="299"/>
      <c r="C452" s="188"/>
      <c r="D452" s="230"/>
    </row>
    <row r="453" spans="1:4" ht="15">
      <c r="A453" s="299"/>
      <c r="B453" s="299"/>
      <c r="C453" s="188"/>
      <c r="D453" s="230"/>
    </row>
    <row r="454" spans="1:4" ht="15">
      <c r="A454" s="299"/>
      <c r="B454" s="299"/>
      <c r="C454" s="188"/>
      <c r="D454" s="230"/>
    </row>
    <row r="455" spans="1:4" ht="15">
      <c r="A455" s="297"/>
      <c r="B455" s="297"/>
      <c r="C455" s="188"/>
      <c r="D455" s="230"/>
    </row>
    <row r="456" spans="1:4" ht="15">
      <c r="A456" s="299"/>
      <c r="B456" s="299"/>
      <c r="C456" s="188"/>
      <c r="D456" s="230"/>
    </row>
    <row r="457" spans="1:4" ht="15">
      <c r="A457" s="299"/>
      <c r="B457" s="299"/>
      <c r="C457" s="188"/>
      <c r="D457" s="230"/>
    </row>
    <row r="458" spans="1:4" ht="15">
      <c r="A458" s="299"/>
      <c r="B458" s="299"/>
      <c r="C458" s="188"/>
      <c r="D458" s="230"/>
    </row>
    <row r="459" spans="1:4" ht="15">
      <c r="A459" s="299"/>
      <c r="B459" s="299"/>
      <c r="C459" s="188"/>
      <c r="D459" s="230"/>
    </row>
    <row r="460" spans="1:4" ht="15">
      <c r="A460" s="299"/>
      <c r="B460" s="299"/>
      <c r="C460" s="188"/>
      <c r="D460" s="230"/>
    </row>
    <row r="461" spans="1:4" ht="15">
      <c r="A461" s="297"/>
      <c r="B461" s="297"/>
      <c r="C461" s="188"/>
      <c r="D461" s="230"/>
    </row>
    <row r="462" spans="1:4" ht="15">
      <c r="A462" s="299"/>
      <c r="B462" s="299"/>
      <c r="C462" s="188"/>
      <c r="D462" s="230"/>
    </row>
    <row r="463" spans="1:4" ht="15">
      <c r="A463" s="299"/>
      <c r="B463" s="299"/>
      <c r="C463" s="188"/>
      <c r="D463" s="230"/>
    </row>
    <row r="464" spans="1:4" ht="15">
      <c r="A464" s="299"/>
      <c r="B464" s="299"/>
      <c r="C464" s="188"/>
      <c r="D464" s="230"/>
    </row>
    <row r="465" spans="1:4" ht="15">
      <c r="A465" s="299"/>
      <c r="B465" s="299"/>
      <c r="C465" s="188"/>
      <c r="D465" s="230"/>
    </row>
    <row r="466" spans="1:4" ht="15">
      <c r="A466" s="299"/>
      <c r="B466" s="299"/>
      <c r="C466" s="188"/>
      <c r="D466" s="230"/>
    </row>
    <row r="467" spans="1:4" ht="15">
      <c r="A467" s="299"/>
      <c r="B467" s="299"/>
      <c r="C467" s="188"/>
      <c r="D467" s="230"/>
    </row>
    <row r="468" spans="1:4" ht="15">
      <c r="A468" s="299"/>
      <c r="B468" s="299"/>
      <c r="C468" s="188"/>
      <c r="D468" s="230"/>
    </row>
    <row r="469" spans="1:4" ht="15">
      <c r="A469" s="307"/>
      <c r="B469" s="307"/>
      <c r="C469" s="188"/>
      <c r="D469" s="230"/>
    </row>
    <row r="470" spans="1:4" ht="15">
      <c r="A470" s="307"/>
      <c r="B470" s="307"/>
      <c r="C470" s="188"/>
      <c r="D470" s="230"/>
    </row>
    <row r="471" spans="1:4" ht="15">
      <c r="A471" s="307"/>
      <c r="B471" s="307"/>
      <c r="C471" s="188"/>
      <c r="D471" s="230"/>
    </row>
    <row r="472" spans="1:4" ht="15">
      <c r="A472" s="235"/>
      <c r="B472" s="236"/>
      <c r="C472" s="188"/>
      <c r="D472" s="230"/>
    </row>
    <row r="473" spans="1:4" ht="15">
      <c r="A473" s="299"/>
      <c r="B473" s="299"/>
      <c r="C473" s="188"/>
      <c r="D473" s="230"/>
    </row>
    <row r="474" spans="1:4" ht="15">
      <c r="A474" s="309" t="s">
        <v>42</v>
      </c>
      <c r="B474" s="309"/>
      <c r="C474" s="309"/>
      <c r="D474" s="237">
        <f>SUM(D433:D473)/2</f>
        <v>0</v>
      </c>
    </row>
    <row r="475" spans="1:4" ht="15">
      <c r="A475" s="321" t="s">
        <v>43</v>
      </c>
      <c r="B475" s="321"/>
      <c r="C475" s="321"/>
      <c r="D475" s="321"/>
    </row>
    <row r="476" spans="1:4" ht="15">
      <c r="A476" s="290" t="s">
        <v>44</v>
      </c>
      <c r="B476" s="290"/>
      <c r="C476" s="290"/>
      <c r="D476" s="155"/>
    </row>
    <row r="477" spans="1:4" ht="15">
      <c r="A477" s="290" t="s">
        <v>45</v>
      </c>
      <c r="B477" s="290"/>
      <c r="C477" s="290"/>
      <c r="D477" s="155"/>
    </row>
    <row r="478" spans="1:4" ht="15">
      <c r="A478" s="290" t="s">
        <v>46</v>
      </c>
      <c r="B478" s="290"/>
      <c r="C478" s="290"/>
      <c r="D478" s="155"/>
    </row>
    <row r="479" spans="1:4" ht="15">
      <c r="A479" s="321" t="s">
        <v>47</v>
      </c>
      <c r="B479" s="321"/>
      <c r="C479" s="321"/>
      <c r="D479" s="321"/>
    </row>
    <row r="480" spans="1:4" ht="15">
      <c r="A480" s="311" t="s">
        <v>48</v>
      </c>
      <c r="B480" s="311"/>
      <c r="C480" s="311"/>
      <c r="D480" s="238">
        <f>ROUND(D500,1)</f>
        <v>0</v>
      </c>
    </row>
    <row r="481" spans="1:4" ht="15">
      <c r="A481" s="290" t="s">
        <v>49</v>
      </c>
      <c r="B481" s="290"/>
      <c r="C481" s="290"/>
      <c r="D481" s="151"/>
    </row>
    <row r="482" spans="1:4" ht="15">
      <c r="A482" s="290" t="s">
        <v>50</v>
      </c>
      <c r="B482" s="290"/>
      <c r="C482" s="290"/>
      <c r="D482" s="151"/>
    </row>
    <row r="483" spans="1:4" ht="15">
      <c r="A483" s="290" t="s">
        <v>51</v>
      </c>
      <c r="B483" s="290"/>
      <c r="C483" s="290"/>
      <c r="D483" s="151"/>
    </row>
    <row r="484" spans="1:4" ht="15">
      <c r="A484" s="321" t="s">
        <v>52</v>
      </c>
      <c r="B484" s="321"/>
      <c r="C484" s="321"/>
      <c r="D484" s="321"/>
    </row>
    <row r="485" spans="1:4" ht="15">
      <c r="A485" s="290" t="s">
        <v>53</v>
      </c>
      <c r="B485" s="290"/>
      <c r="C485" s="290"/>
      <c r="D485" s="151"/>
    </row>
    <row r="486" spans="1:4" ht="15">
      <c r="A486" s="290" t="s">
        <v>54</v>
      </c>
      <c r="B486" s="290"/>
      <c r="C486" s="290"/>
      <c r="D486" s="151"/>
    </row>
    <row r="487" spans="1:4" ht="15">
      <c r="A487" s="290" t="s">
        <v>55</v>
      </c>
      <c r="B487" s="290"/>
      <c r="C487" s="290"/>
      <c r="D487" s="151"/>
    </row>
    <row r="488" spans="1:4" ht="15">
      <c r="A488" s="290" t="s">
        <v>56</v>
      </c>
      <c r="B488" s="290"/>
      <c r="C488" s="290"/>
      <c r="D488" s="151"/>
    </row>
    <row r="489" spans="1:4" ht="15">
      <c r="A489" s="321" t="s">
        <v>57</v>
      </c>
      <c r="B489" s="321"/>
      <c r="C489" s="321"/>
      <c r="D489" s="321"/>
    </row>
    <row r="490" spans="1:4" ht="15">
      <c r="A490" s="290" t="s">
        <v>58</v>
      </c>
      <c r="B490" s="290"/>
      <c r="C490" s="290"/>
      <c r="D490" s="151"/>
    </row>
    <row r="491" spans="1:4" ht="15">
      <c r="A491" s="290" t="s">
        <v>59</v>
      </c>
      <c r="B491" s="290"/>
      <c r="C491" s="290"/>
      <c r="D491" s="151"/>
    </row>
    <row r="492" spans="1:4" ht="15">
      <c r="A492" s="290" t="s">
        <v>60</v>
      </c>
      <c r="B492" s="290"/>
      <c r="C492" s="290"/>
      <c r="D492" s="151"/>
    </row>
    <row r="493" spans="1:4" ht="15">
      <c r="A493" s="313" t="s">
        <v>61</v>
      </c>
      <c r="B493" s="313"/>
      <c r="C493" s="313"/>
      <c r="D493" s="151"/>
    </row>
    <row r="494" spans="1:4" ht="15">
      <c r="A494" s="31" t="str">
        <f>IF(C495&lt;5," Conclusion à refaire","Bien, vous n'avez pas à refaire la conclusion")</f>
        <v> Conclusion à refaire</v>
      </c>
      <c r="B494" s="241" t="str">
        <f>HYPERLINK("http://alain-fournier.entmip.fr/classes/lg-ts1/conclusion-a-refaire--7923.htm","Pour refaire la conclusion sur l'ENT, cliquez ici")</f>
        <v>Pour refaire la conclusion sur l'ENT, cliquez ici</v>
      </c>
      <c r="C494" s="242"/>
      <c r="D494" s="240"/>
    </row>
    <row r="495" spans="1:4" ht="15">
      <c r="A495" s="32"/>
      <c r="B495" s="33"/>
      <c r="C495" s="33">
        <f>SUM(D490:D493)</f>
        <v>0</v>
      </c>
      <c r="D495" s="243"/>
    </row>
    <row r="496" spans="1:4" ht="15">
      <c r="A496" s="322"/>
      <c r="B496" s="322"/>
      <c r="C496" s="322"/>
      <c r="D496" s="240"/>
    </row>
    <row r="497" spans="1:4" ht="15">
      <c r="A497" s="322"/>
      <c r="B497" s="322"/>
      <c r="C497" s="322"/>
      <c r="D497" s="240"/>
    </row>
    <row r="498" spans="1:4" ht="15">
      <c r="A498" s="309" t="s">
        <v>42</v>
      </c>
      <c r="B498" s="309"/>
      <c r="C498" s="309"/>
      <c r="D498" s="237">
        <f>SUM(D424:D428,D431,D475:D493,D496:D497)/4</f>
        <v>0</v>
      </c>
    </row>
    <row r="499" spans="1:4" ht="20.25">
      <c r="A499" s="315" t="s">
        <v>62</v>
      </c>
      <c r="B499" s="315"/>
      <c r="C499" s="315"/>
      <c r="D499" s="23">
        <f>ROUND(C500,0)</f>
        <v>0</v>
      </c>
    </row>
    <row r="500" spans="1:4" ht="15">
      <c r="A500" s="317" t="s">
        <v>63</v>
      </c>
      <c r="B500" s="317"/>
      <c r="C500" s="154">
        <f>SUM(D474,D498)</f>
        <v>0</v>
      </c>
      <c r="D500" s="239" t="str">
        <f>IF(D474&lt;5,"0",IF(D474&gt;=5,"2"))</f>
        <v>0</v>
      </c>
    </row>
    <row r="501" spans="1:4" ht="27">
      <c r="A501" s="299" t="str">
        <f>IF(D499&lt;8,"Un devoir décevant",IF(D499&lt;12,"Un devoir acceptable mais qui peut être amélioré",IF(D499&lt;14,"Un bon travail","Excellent devoir")))</f>
        <v>Un devoir décevant</v>
      </c>
      <c r="B501" s="299"/>
      <c r="C501" s="299"/>
      <c r="D501" s="26" t="str">
        <f>IF(D499&lt;8,"",IF(D499&lt;12,"",IF(D499&lt;14,"","")))</f>
        <v></v>
      </c>
    </row>
    <row r="502" spans="1:4" ht="15">
      <c r="A502" s="299" t="str">
        <f>IF(D430&lt;2,"La méthode de l'introduction n'est pas maîtrisée",IF(D430&lt;8,"L'introduction est incomplète","La méthode de l'introduction est maîtrisée"))</f>
        <v>La méthode de l'introduction n'est pas maîtrisée</v>
      </c>
      <c r="B502" s="299"/>
      <c r="C502" s="299"/>
      <c r="D502" s="27"/>
    </row>
    <row r="503" spans="1:4" ht="15">
      <c r="A503" s="299" t="str">
        <f>IF(D474&lt;5,"L'argumentation est insuffisante",IF(D474&gt;=5,"L'argumentation est satisfaisante"))</f>
        <v>L'argumentation est insuffisante</v>
      </c>
      <c r="B503" s="299"/>
      <c r="C503" s="299"/>
      <c r="D503" s="27"/>
    </row>
    <row r="504" spans="1:4" ht="15">
      <c r="A504" s="324" t="str">
        <f>IF(D495&lt;2,"La méthode de la conclusion n'est pas maîtrisée",IF(D495&lt;8,"La conclusion est incomplète","La méthode de la conclusion est maîtrisée"))</f>
        <v>La méthode de la conclusion n'est pas maîtrisée</v>
      </c>
      <c r="B504" s="324"/>
      <c r="C504" s="324"/>
      <c r="D504" s="157"/>
    </row>
  </sheetData>
  <sheetProtection selectLockedCells="1" selectUnlockedCells="1"/>
  <mergeCells count="378">
    <mergeCell ref="A499:C499"/>
    <mergeCell ref="A500:B500"/>
    <mergeCell ref="A501:C501"/>
    <mergeCell ref="A502:C502"/>
    <mergeCell ref="A503:C503"/>
    <mergeCell ref="A504:C504"/>
    <mergeCell ref="A491:C491"/>
    <mergeCell ref="A492:C492"/>
    <mergeCell ref="A493:C493"/>
    <mergeCell ref="A496:C496"/>
    <mergeCell ref="A497:C497"/>
    <mergeCell ref="A498:C498"/>
    <mergeCell ref="A485:C485"/>
    <mergeCell ref="A486:C486"/>
    <mergeCell ref="A487:C487"/>
    <mergeCell ref="A488:C488"/>
    <mergeCell ref="A489:D489"/>
    <mergeCell ref="A490:C490"/>
    <mergeCell ref="A479:D479"/>
    <mergeCell ref="A480:C480"/>
    <mergeCell ref="A481:C481"/>
    <mergeCell ref="A482:C482"/>
    <mergeCell ref="A483:C483"/>
    <mergeCell ref="A484:D484"/>
    <mergeCell ref="A473:B473"/>
    <mergeCell ref="A474:C474"/>
    <mergeCell ref="A475:D475"/>
    <mergeCell ref="A476:C476"/>
    <mergeCell ref="A477:C477"/>
    <mergeCell ref="A478:C478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32:D432"/>
    <mergeCell ref="A433:B433"/>
    <mergeCell ref="A434:B434"/>
    <mergeCell ref="A451:B451"/>
    <mergeCell ref="A452:B452"/>
    <mergeCell ref="A453:B453"/>
    <mergeCell ref="A424:D424"/>
    <mergeCell ref="A425:C425"/>
    <mergeCell ref="A426:C426"/>
    <mergeCell ref="A427:C427"/>
    <mergeCell ref="A428:C428"/>
    <mergeCell ref="A431:C431"/>
    <mergeCell ref="A418:C418"/>
    <mergeCell ref="A419:C419"/>
    <mergeCell ref="A420:C420"/>
    <mergeCell ref="A421:C421"/>
    <mergeCell ref="A422:D422"/>
    <mergeCell ref="A423:D423"/>
    <mergeCell ref="A412:C412"/>
    <mergeCell ref="A413:C413"/>
    <mergeCell ref="A414:C414"/>
    <mergeCell ref="A415:C415"/>
    <mergeCell ref="A416:B416"/>
    <mergeCell ref="A417:C417"/>
    <mergeCell ref="A404:C404"/>
    <mergeCell ref="A405:D405"/>
    <mergeCell ref="A406:C406"/>
    <mergeCell ref="A407:C407"/>
    <mergeCell ref="A408:C408"/>
    <mergeCell ref="A409:C409"/>
    <mergeCell ref="A398:C398"/>
    <mergeCell ref="A399:C399"/>
    <mergeCell ref="A400:D400"/>
    <mergeCell ref="A401:C401"/>
    <mergeCell ref="A402:C402"/>
    <mergeCell ref="A403:C403"/>
    <mergeCell ref="A392:C392"/>
    <mergeCell ref="A393:C393"/>
    <mergeCell ref="A394:C394"/>
    <mergeCell ref="A395:D395"/>
    <mergeCell ref="A396:C396"/>
    <mergeCell ref="A397:C397"/>
    <mergeCell ref="A385:B385"/>
    <mergeCell ref="A386:B386"/>
    <mergeCell ref="A387:B387"/>
    <mergeCell ref="A389:B389"/>
    <mergeCell ref="A390:C390"/>
    <mergeCell ref="A391:D391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43:C343"/>
    <mergeCell ref="A344:C344"/>
    <mergeCell ref="A347:C347"/>
    <mergeCell ref="A348:D348"/>
    <mergeCell ref="A349:B349"/>
    <mergeCell ref="A350:B350"/>
    <mergeCell ref="A337:C337"/>
    <mergeCell ref="A338:D338"/>
    <mergeCell ref="A339:D339"/>
    <mergeCell ref="A340:D340"/>
    <mergeCell ref="A341:C341"/>
    <mergeCell ref="A342:C342"/>
    <mergeCell ref="A331:C331"/>
    <mergeCell ref="A332:B332"/>
    <mergeCell ref="A333:C333"/>
    <mergeCell ref="A334:C334"/>
    <mergeCell ref="A335:C335"/>
    <mergeCell ref="A336:C336"/>
    <mergeCell ref="A323:C323"/>
    <mergeCell ref="A324:C324"/>
    <mergeCell ref="A325:C325"/>
    <mergeCell ref="A328:C328"/>
    <mergeCell ref="A329:C329"/>
    <mergeCell ref="A330:C330"/>
    <mergeCell ref="A317:C317"/>
    <mergeCell ref="A318:C318"/>
    <mergeCell ref="A319:C319"/>
    <mergeCell ref="A320:C320"/>
    <mergeCell ref="A321:D321"/>
    <mergeCell ref="A322:C322"/>
    <mergeCell ref="A311:D311"/>
    <mergeCell ref="A312:C312"/>
    <mergeCell ref="A313:C313"/>
    <mergeCell ref="A314:C314"/>
    <mergeCell ref="A315:C315"/>
    <mergeCell ref="A316:D316"/>
    <mergeCell ref="A305:B305"/>
    <mergeCell ref="A306:C306"/>
    <mergeCell ref="A307:D307"/>
    <mergeCell ref="A308:C308"/>
    <mergeCell ref="A309:C309"/>
    <mergeCell ref="A310:C310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64:D264"/>
    <mergeCell ref="A265:B265"/>
    <mergeCell ref="A266:B266"/>
    <mergeCell ref="A283:B283"/>
    <mergeCell ref="A284:B284"/>
    <mergeCell ref="A285:B285"/>
    <mergeCell ref="A256:D256"/>
    <mergeCell ref="A257:C257"/>
    <mergeCell ref="A258:C258"/>
    <mergeCell ref="A259:C259"/>
    <mergeCell ref="A260:C260"/>
    <mergeCell ref="A263:C263"/>
    <mergeCell ref="A250:C250"/>
    <mergeCell ref="A251:C251"/>
    <mergeCell ref="A252:C252"/>
    <mergeCell ref="A253:C253"/>
    <mergeCell ref="A254:D254"/>
    <mergeCell ref="A255:D255"/>
    <mergeCell ref="A244:C244"/>
    <mergeCell ref="A245:C245"/>
    <mergeCell ref="A246:C246"/>
    <mergeCell ref="A247:C247"/>
    <mergeCell ref="A248:B248"/>
    <mergeCell ref="A249:C249"/>
    <mergeCell ref="A236:C236"/>
    <mergeCell ref="A237:D237"/>
    <mergeCell ref="A238:C238"/>
    <mergeCell ref="A239:C239"/>
    <mergeCell ref="A240:C240"/>
    <mergeCell ref="A241:C241"/>
    <mergeCell ref="A230:C230"/>
    <mergeCell ref="A231:C231"/>
    <mergeCell ref="A232:D232"/>
    <mergeCell ref="A233:C233"/>
    <mergeCell ref="A234:C234"/>
    <mergeCell ref="A235:C235"/>
    <mergeCell ref="A224:C224"/>
    <mergeCell ref="A225:C225"/>
    <mergeCell ref="A226:C226"/>
    <mergeCell ref="A227:D227"/>
    <mergeCell ref="A228:C228"/>
    <mergeCell ref="A229:C229"/>
    <mergeCell ref="A217:B217"/>
    <mergeCell ref="A218:B218"/>
    <mergeCell ref="A219:B219"/>
    <mergeCell ref="A221:B221"/>
    <mergeCell ref="A222:C222"/>
    <mergeCell ref="A223:D223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75:C175"/>
    <mergeCell ref="A176:C176"/>
    <mergeCell ref="A179:C179"/>
    <mergeCell ref="A180:D180"/>
    <mergeCell ref="A181:B181"/>
    <mergeCell ref="A182:B182"/>
    <mergeCell ref="A169:C169"/>
    <mergeCell ref="A170:D170"/>
    <mergeCell ref="A171:D171"/>
    <mergeCell ref="A172:D172"/>
    <mergeCell ref="A173:C173"/>
    <mergeCell ref="A174:C174"/>
    <mergeCell ref="A163:C163"/>
    <mergeCell ref="A164:B164"/>
    <mergeCell ref="A165:C165"/>
    <mergeCell ref="A166:C166"/>
    <mergeCell ref="A167:C167"/>
    <mergeCell ref="A168:C168"/>
    <mergeCell ref="A155:C155"/>
    <mergeCell ref="A156:C156"/>
    <mergeCell ref="A157:C157"/>
    <mergeCell ref="A160:C160"/>
    <mergeCell ref="A161:C161"/>
    <mergeCell ref="A162:C162"/>
    <mergeCell ref="A149:C149"/>
    <mergeCell ref="A150:C150"/>
    <mergeCell ref="A151:C151"/>
    <mergeCell ref="A152:C152"/>
    <mergeCell ref="A153:D153"/>
    <mergeCell ref="A154:C154"/>
    <mergeCell ref="A143:D143"/>
    <mergeCell ref="A144:C144"/>
    <mergeCell ref="A145:C145"/>
    <mergeCell ref="A146:C146"/>
    <mergeCell ref="A147:C147"/>
    <mergeCell ref="A148:D148"/>
    <mergeCell ref="A137:B137"/>
    <mergeCell ref="A138:C138"/>
    <mergeCell ref="A139:D139"/>
    <mergeCell ref="A140:C140"/>
    <mergeCell ref="A141:C141"/>
    <mergeCell ref="A142:C142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96:D96"/>
    <mergeCell ref="A97:B97"/>
    <mergeCell ref="A98:B98"/>
    <mergeCell ref="A115:B115"/>
    <mergeCell ref="A116:B116"/>
    <mergeCell ref="A117:B117"/>
    <mergeCell ref="A88:D88"/>
    <mergeCell ref="A89:C89"/>
    <mergeCell ref="A90:C90"/>
    <mergeCell ref="A91:C91"/>
    <mergeCell ref="A92:C92"/>
    <mergeCell ref="A95:C95"/>
    <mergeCell ref="A82:C82"/>
    <mergeCell ref="A83:C83"/>
    <mergeCell ref="A84:C84"/>
    <mergeCell ref="A85:C85"/>
    <mergeCell ref="A86:D86"/>
    <mergeCell ref="A87:D87"/>
    <mergeCell ref="A76:C76"/>
    <mergeCell ref="A77:C77"/>
    <mergeCell ref="A78:C78"/>
    <mergeCell ref="A79:C79"/>
    <mergeCell ref="A80:B80"/>
    <mergeCell ref="A81:C81"/>
    <mergeCell ref="A68:C68"/>
    <mergeCell ref="A69:D69"/>
    <mergeCell ref="A70:C70"/>
    <mergeCell ref="A71:C71"/>
    <mergeCell ref="A72:C72"/>
    <mergeCell ref="A73:C73"/>
    <mergeCell ref="A62:C62"/>
    <mergeCell ref="A63:C63"/>
    <mergeCell ref="A64:D64"/>
    <mergeCell ref="A65:C65"/>
    <mergeCell ref="A66:C66"/>
    <mergeCell ref="A67:C67"/>
    <mergeCell ref="A56:C56"/>
    <mergeCell ref="A57:C57"/>
    <mergeCell ref="A58:C58"/>
    <mergeCell ref="A59:D59"/>
    <mergeCell ref="A60:C60"/>
    <mergeCell ref="A61:C61"/>
    <mergeCell ref="A49:B49"/>
    <mergeCell ref="A50:B50"/>
    <mergeCell ref="A51:B51"/>
    <mergeCell ref="A53:B53"/>
    <mergeCell ref="A54:C54"/>
    <mergeCell ref="A55:D55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7:C7"/>
    <mergeCell ref="A8:C8"/>
    <mergeCell ref="A11:C11"/>
    <mergeCell ref="A12:D12"/>
    <mergeCell ref="A13:B13"/>
    <mergeCell ref="A15:B15"/>
    <mergeCell ref="A1:C1"/>
    <mergeCell ref="A2:D2"/>
    <mergeCell ref="A3:D3"/>
    <mergeCell ref="A4:D4"/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F324"/>
  <sheetViews>
    <sheetView zoomScalePageLayoutView="0" workbookViewId="0" topLeftCell="A1">
      <selection activeCell="F324" sqref="A1:F324"/>
    </sheetView>
  </sheetViews>
  <sheetFormatPr defaultColWidth="11.00390625" defaultRowHeight="15"/>
  <cols>
    <col min="1" max="1" width="69.7109375" style="0" customWidth="1"/>
  </cols>
  <sheetData>
    <row r="1" spans="1:6" ht="84.75" customHeight="1">
      <c r="A1" s="343" t="s">
        <v>31</v>
      </c>
      <c r="B1" s="343"/>
      <c r="C1" s="343"/>
      <c r="D1" s="343"/>
      <c r="E1" s="343"/>
      <c r="F1" s="34" t="s">
        <v>32</v>
      </c>
    </row>
    <row r="2" spans="1:6" ht="15" customHeight="1">
      <c r="A2" s="344" t="s">
        <v>125</v>
      </c>
      <c r="B2" s="344"/>
      <c r="C2" s="344"/>
      <c r="D2" s="344"/>
      <c r="E2" s="344"/>
      <c r="F2" s="159"/>
    </row>
    <row r="3" spans="1:6" ht="15" customHeight="1">
      <c r="A3" s="344" t="s">
        <v>35</v>
      </c>
      <c r="B3" s="344"/>
      <c r="C3" s="344"/>
      <c r="D3" s="344"/>
      <c r="E3" s="344"/>
      <c r="F3" s="160"/>
    </row>
    <row r="4" spans="1:6" ht="15.75" customHeight="1">
      <c r="A4" s="345" t="s">
        <v>147</v>
      </c>
      <c r="B4" s="345"/>
      <c r="C4" s="345"/>
      <c r="D4" s="345"/>
      <c r="E4" s="345"/>
      <c r="F4" s="47"/>
    </row>
    <row r="5" spans="1:6" ht="15" customHeight="1">
      <c r="A5" s="345" t="s">
        <v>138</v>
      </c>
      <c r="B5" s="345"/>
      <c r="C5" s="345"/>
      <c r="D5" s="345"/>
      <c r="E5" s="345"/>
      <c r="F5" s="47"/>
    </row>
    <row r="6" spans="1:6" ht="15" customHeight="1">
      <c r="A6" s="346" t="s">
        <v>139</v>
      </c>
      <c r="B6" s="346"/>
      <c r="C6" s="346"/>
      <c r="D6" s="346"/>
      <c r="E6" s="346"/>
      <c r="F6" s="161"/>
    </row>
    <row r="7" spans="1:6" ht="15" customHeight="1">
      <c r="A7" s="347" t="s">
        <v>140</v>
      </c>
      <c r="B7" s="347"/>
      <c r="C7" s="347"/>
      <c r="D7" s="347"/>
      <c r="E7" s="347"/>
      <c r="F7" s="47"/>
    </row>
    <row r="8" spans="1:6" ht="15">
      <c r="A8" s="345"/>
      <c r="B8" s="345"/>
      <c r="C8" s="345"/>
      <c r="D8" s="345"/>
      <c r="E8" s="345"/>
      <c r="F8" s="47"/>
    </row>
    <row r="9" spans="1:6" ht="15">
      <c r="A9" s="345"/>
      <c r="B9" s="345"/>
      <c r="C9" s="345"/>
      <c r="D9" s="345"/>
      <c r="E9" s="345"/>
      <c r="F9" s="47"/>
    </row>
    <row r="10" spans="1:6" ht="15">
      <c r="A10" s="162" t="str">
        <f>IF(E10&lt;3," Présentation et enjeux à refaire","Bien, vous n'avez pas à refaire la présentation et les enjeux")</f>
        <v> Présentation et enjeux à refaire</v>
      </c>
      <c r="B10" s="163" t="s">
        <v>68</v>
      </c>
      <c r="C10" s="164"/>
      <c r="D10" s="164"/>
      <c r="E10" s="164">
        <f>SUM(F4,F5,F7)</f>
        <v>0</v>
      </c>
      <c r="F10" s="47"/>
    </row>
    <row r="11" spans="1:6" ht="15" customHeight="1">
      <c r="A11" s="348" t="s">
        <v>141</v>
      </c>
      <c r="B11" s="348"/>
      <c r="C11" s="348"/>
      <c r="D11" s="348"/>
      <c r="E11" s="348"/>
      <c r="F11" s="165"/>
    </row>
    <row r="12" spans="1:6" ht="15" customHeight="1">
      <c r="A12" s="347" t="s">
        <v>142</v>
      </c>
      <c r="B12" s="347"/>
      <c r="C12" s="347"/>
      <c r="D12" s="347"/>
      <c r="E12" s="347"/>
      <c r="F12" s="166">
        <f>ROUND(D48,1)</f>
        <v>0</v>
      </c>
    </row>
    <row r="13" spans="1:6" ht="15">
      <c r="A13" s="349" t="s">
        <v>143</v>
      </c>
      <c r="B13" s="349"/>
      <c r="C13" s="349"/>
      <c r="D13" s="349"/>
      <c r="E13" s="349"/>
      <c r="F13" s="166">
        <f>ROUND(E48,1)</f>
        <v>0</v>
      </c>
    </row>
    <row r="14" spans="1:6" ht="15" customHeight="1">
      <c r="A14" s="345" t="s">
        <v>144</v>
      </c>
      <c r="B14" s="345"/>
      <c r="C14" s="345"/>
      <c r="D14" s="345"/>
      <c r="E14" s="345"/>
      <c r="F14" s="167"/>
    </row>
    <row r="15" spans="1:6" ht="15" customHeight="1">
      <c r="A15" s="347" t="s">
        <v>145</v>
      </c>
      <c r="B15" s="347"/>
      <c r="C15" s="347"/>
      <c r="D15" s="347"/>
      <c r="E15" s="347"/>
      <c r="F15" s="47"/>
    </row>
    <row r="16" spans="1:6" ht="15" customHeight="1">
      <c r="A16" s="344" t="s">
        <v>74</v>
      </c>
      <c r="B16" s="344"/>
      <c r="C16" s="344"/>
      <c r="D16" s="344"/>
      <c r="E16" s="344"/>
      <c r="F16" s="168"/>
    </row>
    <row r="17" spans="1:6" ht="15" customHeight="1">
      <c r="A17" s="345" t="s">
        <v>75</v>
      </c>
      <c r="B17" s="345"/>
      <c r="C17" s="345"/>
      <c r="D17" s="345"/>
      <c r="E17" s="345"/>
      <c r="F17" s="47"/>
    </row>
    <row r="18" spans="1:6" ht="15" customHeight="1">
      <c r="A18" s="345" t="s">
        <v>76</v>
      </c>
      <c r="B18" s="345"/>
      <c r="C18" s="345"/>
      <c r="D18" s="345"/>
      <c r="E18" s="345"/>
      <c r="F18" s="47"/>
    </row>
    <row r="19" spans="1:6" ht="15">
      <c r="A19" s="350" t="s">
        <v>77</v>
      </c>
      <c r="B19" s="350"/>
      <c r="C19" s="350"/>
      <c r="D19" s="350"/>
      <c r="E19" s="350"/>
      <c r="F19" s="48">
        <f>SUM(F4:F18)/2</f>
        <v>0</v>
      </c>
    </row>
    <row r="20" spans="1:6" ht="36.75">
      <c r="A20" s="49" t="s">
        <v>78</v>
      </c>
      <c r="B20" s="169"/>
      <c r="C20" s="169" t="s">
        <v>79</v>
      </c>
      <c r="D20" s="170" t="s">
        <v>80</v>
      </c>
      <c r="E20" s="171" t="s">
        <v>81</v>
      </c>
      <c r="F20" s="172"/>
    </row>
    <row r="21" spans="1:6" ht="15">
      <c r="A21" s="49" t="s">
        <v>82</v>
      </c>
      <c r="B21" s="169"/>
      <c r="C21" s="169"/>
      <c r="D21" s="172"/>
      <c r="E21" s="173"/>
      <c r="F21" s="174"/>
    </row>
    <row r="22" spans="1:6" ht="15">
      <c r="A22" s="175"/>
      <c r="B22" s="176"/>
      <c r="C22" s="177"/>
      <c r="D22" s="178"/>
      <c r="E22" s="179"/>
      <c r="F22" s="180"/>
    </row>
    <row r="23" spans="1:6" ht="15">
      <c r="A23" s="215"/>
      <c r="B23" s="216"/>
      <c r="C23" s="216"/>
      <c r="D23" s="217"/>
      <c r="E23" s="218"/>
      <c r="F23" s="184">
        <f aca="true" t="shared" si="0" ref="F23:F40">SUM(C23:E23)/3</f>
        <v>0</v>
      </c>
    </row>
    <row r="24" spans="1:6" ht="15">
      <c r="A24" s="219"/>
      <c r="B24" s="216"/>
      <c r="C24" s="216"/>
      <c r="D24" s="217"/>
      <c r="E24" s="218"/>
      <c r="F24" s="184">
        <f t="shared" si="0"/>
        <v>0</v>
      </c>
    </row>
    <row r="25" spans="1:6" ht="15">
      <c r="A25" s="219"/>
      <c r="B25" s="216"/>
      <c r="C25" s="216"/>
      <c r="D25" s="217"/>
      <c r="E25" s="218"/>
      <c r="F25" s="184">
        <f t="shared" si="0"/>
        <v>0</v>
      </c>
    </row>
    <row r="26" spans="1:6" ht="15">
      <c r="A26" s="220"/>
      <c r="B26" s="216"/>
      <c r="C26" s="216"/>
      <c r="D26" s="217"/>
      <c r="E26" s="218"/>
      <c r="F26" s="184">
        <f t="shared" si="0"/>
        <v>0</v>
      </c>
    </row>
    <row r="27" spans="1:6" ht="15">
      <c r="A27" s="221"/>
      <c r="B27" s="216"/>
      <c r="C27" s="216"/>
      <c r="D27" s="217"/>
      <c r="E27" s="218"/>
      <c r="F27" s="184">
        <f t="shared" si="0"/>
        <v>0</v>
      </c>
    </row>
    <row r="28" spans="1:6" ht="15">
      <c r="A28" s="219"/>
      <c r="B28" s="222"/>
      <c r="C28" s="216"/>
      <c r="D28" s="217"/>
      <c r="E28" s="218"/>
      <c r="F28" s="184">
        <f t="shared" si="0"/>
        <v>0</v>
      </c>
    </row>
    <row r="29" spans="1:6" ht="15">
      <c r="A29" s="223"/>
      <c r="B29" s="216"/>
      <c r="C29" s="216"/>
      <c r="D29" s="217"/>
      <c r="E29" s="218"/>
      <c r="F29" s="184">
        <f t="shared" si="0"/>
        <v>0</v>
      </c>
    </row>
    <row r="30" spans="1:6" ht="15">
      <c r="A30" s="219"/>
      <c r="B30" s="216"/>
      <c r="C30" s="216"/>
      <c r="D30" s="217"/>
      <c r="E30" s="218"/>
      <c r="F30" s="184">
        <f t="shared" si="0"/>
        <v>0</v>
      </c>
    </row>
    <row r="31" spans="1:6" ht="15">
      <c r="A31" s="219"/>
      <c r="B31" s="216"/>
      <c r="C31" s="216"/>
      <c r="D31" s="217"/>
      <c r="E31" s="218"/>
      <c r="F31" s="184">
        <f t="shared" si="0"/>
        <v>0</v>
      </c>
    </row>
    <row r="32" spans="1:6" ht="15">
      <c r="A32" s="219"/>
      <c r="B32" s="216"/>
      <c r="C32" s="216"/>
      <c r="D32" s="217"/>
      <c r="E32" s="218"/>
      <c r="F32" s="184">
        <f t="shared" si="0"/>
        <v>0</v>
      </c>
    </row>
    <row r="33" spans="1:6" ht="15">
      <c r="A33" s="219"/>
      <c r="B33" s="216"/>
      <c r="C33" s="216"/>
      <c r="D33" s="217"/>
      <c r="E33" s="218"/>
      <c r="F33" s="184">
        <f t="shared" si="0"/>
        <v>0</v>
      </c>
    </row>
    <row r="34" spans="1:6" ht="15">
      <c r="A34" s="219"/>
      <c r="B34" s="216"/>
      <c r="C34" s="216"/>
      <c r="D34" s="217"/>
      <c r="E34" s="218"/>
      <c r="F34" s="184">
        <f t="shared" si="0"/>
        <v>0</v>
      </c>
    </row>
    <row r="35" spans="1:6" ht="25.5" customHeight="1">
      <c r="A35" s="219"/>
      <c r="B35" s="216"/>
      <c r="C35" s="216"/>
      <c r="D35" s="217"/>
      <c r="E35" s="218"/>
      <c r="F35" s="184">
        <f t="shared" si="0"/>
        <v>0</v>
      </c>
    </row>
    <row r="36" spans="1:6" ht="15">
      <c r="A36" s="224"/>
      <c r="B36" s="216"/>
      <c r="C36" s="216"/>
      <c r="D36" s="217"/>
      <c r="E36" s="218"/>
      <c r="F36" s="184">
        <f t="shared" si="0"/>
        <v>0</v>
      </c>
    </row>
    <row r="37" spans="1:6" ht="15">
      <c r="A37" s="115"/>
      <c r="B37" s="181"/>
      <c r="C37" s="181"/>
      <c r="D37" s="188"/>
      <c r="E37" s="189"/>
      <c r="F37" s="184">
        <f t="shared" si="0"/>
        <v>0</v>
      </c>
    </row>
    <row r="38" spans="1:6" ht="15">
      <c r="A38" s="185"/>
      <c r="B38" s="181"/>
      <c r="C38" s="181"/>
      <c r="D38" s="188"/>
      <c r="E38" s="189"/>
      <c r="F38" s="184">
        <f t="shared" si="0"/>
        <v>0</v>
      </c>
    </row>
    <row r="39" spans="1:6" ht="15">
      <c r="A39" s="185"/>
      <c r="B39" s="181"/>
      <c r="C39" s="181"/>
      <c r="D39" s="188"/>
      <c r="E39" s="183"/>
      <c r="F39" s="184">
        <f t="shared" si="0"/>
        <v>0</v>
      </c>
    </row>
    <row r="40" spans="1:6" ht="15">
      <c r="A40" s="190"/>
      <c r="B40" s="181"/>
      <c r="C40" s="181"/>
      <c r="D40" s="154"/>
      <c r="E40" s="154"/>
      <c r="F40" s="184">
        <f t="shared" si="0"/>
        <v>0</v>
      </c>
    </row>
    <row r="41" spans="1:6" ht="15">
      <c r="A41" s="190"/>
      <c r="B41" s="181"/>
      <c r="C41" s="181"/>
      <c r="D41" s="154"/>
      <c r="E41" s="154"/>
      <c r="F41" s="184"/>
    </row>
    <row r="42" spans="1:6" ht="15">
      <c r="A42" s="190"/>
      <c r="B42" s="181"/>
      <c r="C42" s="181"/>
      <c r="D42" s="154"/>
      <c r="E42" s="154"/>
      <c r="F42" s="184"/>
    </row>
    <row r="43" spans="1:6" ht="15">
      <c r="A43" s="190"/>
      <c r="B43" s="181"/>
      <c r="C43" s="181"/>
      <c r="D43" s="154"/>
      <c r="E43" s="154"/>
      <c r="F43" s="184"/>
    </row>
    <row r="44" spans="1:6" ht="15">
      <c r="A44" s="190"/>
      <c r="B44" s="181"/>
      <c r="C44" s="181"/>
      <c r="D44" s="154"/>
      <c r="E44" s="154"/>
      <c r="F44" s="184"/>
    </row>
    <row r="45" spans="1:6" ht="15">
      <c r="A45" s="190"/>
      <c r="B45" s="181"/>
      <c r="C45" s="181"/>
      <c r="D45" s="154"/>
      <c r="E45" s="154"/>
      <c r="F45" s="184"/>
    </row>
    <row r="46" spans="1:6" ht="15">
      <c r="A46" s="190"/>
      <c r="B46" s="181"/>
      <c r="C46" s="181"/>
      <c r="D46" s="154"/>
      <c r="E46" s="154"/>
      <c r="F46" s="184"/>
    </row>
    <row r="47" spans="1:6" ht="15">
      <c r="A47" s="190"/>
      <c r="B47" s="181"/>
      <c r="C47" s="181"/>
      <c r="D47" s="182">
        <f>SUM(D22:D46)/2.8</f>
        <v>0</v>
      </c>
      <c r="E47" s="182">
        <f>SUM(E22:E46)/2.8</f>
        <v>0</v>
      </c>
      <c r="F47" s="184"/>
    </row>
    <row r="48" spans="1:6" ht="15">
      <c r="A48" s="190"/>
      <c r="B48" s="181"/>
      <c r="C48" s="181"/>
      <c r="D48" s="182" t="str">
        <f>IF(D47&lt;5,"0",IF(D47&gt;=5,"2"))</f>
        <v>0</v>
      </c>
      <c r="E48" s="191" t="str">
        <f>IF(E47&lt;5,"0",IF(E47&gt;=5,"2"))</f>
        <v>0</v>
      </c>
      <c r="F48" s="192"/>
    </row>
    <row r="49" spans="1:6" ht="15">
      <c r="A49" s="351" t="s">
        <v>42</v>
      </c>
      <c r="B49" s="351"/>
      <c r="C49" s="351"/>
      <c r="D49" s="351"/>
      <c r="E49" s="351"/>
      <c r="F49" s="193">
        <f>SUM(F22:F48)/2.8</f>
        <v>0</v>
      </c>
    </row>
    <row r="50" spans="1:6" ht="15">
      <c r="A50" s="77" t="s">
        <v>62</v>
      </c>
      <c r="B50" s="79"/>
      <c r="C50" s="79"/>
      <c r="D50" s="79"/>
      <c r="E50" s="81">
        <f>SUM(F19,F49)</f>
        <v>0</v>
      </c>
      <c r="F50" s="81">
        <f>ROUND(E50,0)</f>
        <v>0</v>
      </c>
    </row>
    <row r="51" spans="1:6" ht="15">
      <c r="A51" s="194" t="s">
        <v>63</v>
      </c>
      <c r="B51" s="195"/>
      <c r="C51" s="195"/>
      <c r="D51" s="195"/>
      <c r="E51" s="195"/>
      <c r="F51" s="196"/>
    </row>
    <row r="52" spans="1:6" ht="34.5">
      <c r="A52" s="85" t="str">
        <f>IF(F50&lt;8,"Un devoir décevant",IF(F50&lt;12,"Un devoir acceptable mais qui peut être amélioré",IF(F50&lt;14,"Un bon travail","Excellent devoir")))</f>
        <v>Un devoir décevant</v>
      </c>
      <c r="B52" s="154"/>
      <c r="C52" s="154"/>
      <c r="D52" s="154"/>
      <c r="E52" s="154"/>
      <c r="F52" s="86" t="str">
        <f>IF(F50&lt;8,"",IF(F50&lt;12,"",IF(F50&lt;14,"","")))</f>
        <v></v>
      </c>
    </row>
    <row r="53" spans="1:6" ht="15">
      <c r="A53" s="85" t="str">
        <f>IF(F49&lt;5,"L'argumentation est insuffisante",IF(F49&gt;=5,"L'argumentation est satisfaisante"))</f>
        <v>L'argumentation est insuffisante</v>
      </c>
      <c r="B53" s="154"/>
      <c r="C53" s="154"/>
      <c r="D53" s="154"/>
      <c r="E53" s="154"/>
      <c r="F53" s="27"/>
    </row>
    <row r="54" spans="1:6" ht="15">
      <c r="A54" s="87" t="str">
        <f>IF(F19&lt;4,"La méthode n'est pas maîtrisée",IF(F19&lt;8,"La maîtrise de la méthode est partielle","La méthode est maîtrisée"))</f>
        <v>La méthode n'est pas maîtrisée</v>
      </c>
      <c r="B54" s="156"/>
      <c r="C54" s="156"/>
      <c r="D54" s="156"/>
      <c r="E54" s="156"/>
      <c r="F54" s="157"/>
    </row>
    <row r="55" spans="1:6" ht="84.75" customHeight="1">
      <c r="A55" s="352" t="s">
        <v>31</v>
      </c>
      <c r="B55" s="352"/>
      <c r="C55" s="352"/>
      <c r="D55" s="352"/>
      <c r="E55" s="352"/>
      <c r="F55" s="89" t="s">
        <v>32</v>
      </c>
    </row>
    <row r="56" spans="1:6" ht="15" customHeight="1">
      <c r="A56" s="353" t="s">
        <v>64</v>
      </c>
      <c r="B56" s="353"/>
      <c r="C56" s="353"/>
      <c r="D56" s="353"/>
      <c r="E56" s="353"/>
      <c r="F56" s="197"/>
    </row>
    <row r="57" spans="1:6" ht="15" customHeight="1">
      <c r="A57" s="353" t="s">
        <v>35</v>
      </c>
      <c r="B57" s="353"/>
      <c r="C57" s="353"/>
      <c r="D57" s="353"/>
      <c r="E57" s="353"/>
      <c r="F57" s="198"/>
    </row>
    <row r="58" spans="1:6" ht="15.75" customHeight="1">
      <c r="A58" s="345" t="s">
        <v>146</v>
      </c>
      <c r="B58" s="345"/>
      <c r="C58" s="345"/>
      <c r="D58" s="345"/>
      <c r="E58" s="345"/>
      <c r="F58" s="47"/>
    </row>
    <row r="59" spans="1:6" ht="15" customHeight="1">
      <c r="A59" s="345" t="s">
        <v>138</v>
      </c>
      <c r="B59" s="345"/>
      <c r="C59" s="345"/>
      <c r="D59" s="345"/>
      <c r="E59" s="345"/>
      <c r="F59" s="47"/>
    </row>
    <row r="60" spans="1:6" ht="15" customHeight="1">
      <c r="A60" s="346" t="s">
        <v>139</v>
      </c>
      <c r="B60" s="346"/>
      <c r="C60" s="346"/>
      <c r="D60" s="346"/>
      <c r="E60" s="346"/>
      <c r="F60" s="161"/>
    </row>
    <row r="61" spans="1:6" ht="15" customHeight="1">
      <c r="A61" s="347" t="s">
        <v>140</v>
      </c>
      <c r="B61" s="347"/>
      <c r="C61" s="347"/>
      <c r="D61" s="347"/>
      <c r="E61" s="347"/>
      <c r="F61" s="47"/>
    </row>
    <row r="62" spans="1:6" ht="15">
      <c r="A62" s="345"/>
      <c r="B62" s="345"/>
      <c r="C62" s="345"/>
      <c r="D62" s="345"/>
      <c r="E62" s="345"/>
      <c r="F62" s="47"/>
    </row>
    <row r="63" spans="1:6" ht="15">
      <c r="A63" s="345"/>
      <c r="B63" s="345"/>
      <c r="C63" s="345"/>
      <c r="D63" s="345"/>
      <c r="E63" s="345"/>
      <c r="F63" s="47"/>
    </row>
    <row r="64" spans="1:6" ht="15">
      <c r="A64" s="162" t="str">
        <f>IF(E64&lt;3," Présentation et enjeux à refaire","Bien, vous n'avez pas à refaire la présentation et les enjeux")</f>
        <v> Présentation et enjeux à refaire</v>
      </c>
      <c r="B64" s="163" t="s">
        <v>68</v>
      </c>
      <c r="C64" s="164"/>
      <c r="D64" s="164"/>
      <c r="E64" s="164">
        <f>SUM(F58,F59,F61)</f>
        <v>0</v>
      </c>
      <c r="F64" s="47"/>
    </row>
    <row r="65" spans="1:6" ht="15" customHeight="1">
      <c r="A65" s="348" t="s">
        <v>141</v>
      </c>
      <c r="B65" s="348"/>
      <c r="C65" s="348"/>
      <c r="D65" s="348"/>
      <c r="E65" s="348"/>
      <c r="F65" s="165"/>
    </row>
    <row r="66" spans="1:6" ht="15" customHeight="1">
      <c r="A66" s="347" t="s">
        <v>142</v>
      </c>
      <c r="B66" s="347"/>
      <c r="C66" s="347"/>
      <c r="D66" s="347"/>
      <c r="E66" s="347"/>
      <c r="F66" s="166">
        <f>ROUND(D102,1)</f>
        <v>0</v>
      </c>
    </row>
    <row r="67" spans="1:6" ht="15">
      <c r="A67" s="349" t="s">
        <v>143</v>
      </c>
      <c r="B67" s="349"/>
      <c r="C67" s="349"/>
      <c r="D67" s="349"/>
      <c r="E67" s="349"/>
      <c r="F67" s="166">
        <f>ROUND(E102,1)</f>
        <v>0</v>
      </c>
    </row>
    <row r="68" spans="1:6" ht="15" customHeight="1">
      <c r="A68" s="345" t="s">
        <v>144</v>
      </c>
      <c r="B68" s="345"/>
      <c r="C68" s="345"/>
      <c r="D68" s="345"/>
      <c r="E68" s="345"/>
      <c r="F68" s="167"/>
    </row>
    <row r="69" spans="1:6" ht="15" customHeight="1">
      <c r="A69" s="347" t="s">
        <v>145</v>
      </c>
      <c r="B69" s="347"/>
      <c r="C69" s="347"/>
      <c r="D69" s="347"/>
      <c r="E69" s="347"/>
      <c r="F69" s="47"/>
    </row>
    <row r="70" spans="1:6" ht="15" customHeight="1">
      <c r="A70" s="353" t="s">
        <v>74</v>
      </c>
      <c r="B70" s="353"/>
      <c r="C70" s="353"/>
      <c r="D70" s="353"/>
      <c r="E70" s="353"/>
      <c r="F70" s="199"/>
    </row>
    <row r="71" spans="1:6" ht="15" customHeight="1">
      <c r="A71" s="345" t="s">
        <v>75</v>
      </c>
      <c r="B71" s="345"/>
      <c r="C71" s="345"/>
      <c r="D71" s="345"/>
      <c r="E71" s="345"/>
      <c r="F71" s="47"/>
    </row>
    <row r="72" spans="1:6" ht="15" customHeight="1">
      <c r="A72" s="345" t="s">
        <v>76</v>
      </c>
      <c r="B72" s="345"/>
      <c r="C72" s="345"/>
      <c r="D72" s="345"/>
      <c r="E72" s="345"/>
      <c r="F72" s="47"/>
    </row>
    <row r="73" spans="1:6" ht="15">
      <c r="A73" s="350" t="s">
        <v>77</v>
      </c>
      <c r="B73" s="350"/>
      <c r="C73" s="350"/>
      <c r="D73" s="350"/>
      <c r="E73" s="350"/>
      <c r="F73" s="48">
        <f>SUM(F58:F72)/2</f>
        <v>0</v>
      </c>
    </row>
    <row r="74" spans="1:6" ht="36.75">
      <c r="A74" s="90" t="s">
        <v>78</v>
      </c>
      <c r="B74" s="200"/>
      <c r="C74" s="200" t="s">
        <v>79</v>
      </c>
      <c r="D74" s="201" t="s">
        <v>80</v>
      </c>
      <c r="E74" s="202" t="s">
        <v>81</v>
      </c>
      <c r="F74" s="203"/>
    </row>
    <row r="75" spans="1:6" ht="15">
      <c r="A75" s="90" t="s">
        <v>82</v>
      </c>
      <c r="B75" s="200"/>
      <c r="C75" s="200"/>
      <c r="D75" s="203"/>
      <c r="E75" s="204"/>
      <c r="F75" s="205"/>
    </row>
    <row r="76" spans="1:6" ht="15">
      <c r="A76" s="206" t="s">
        <v>83</v>
      </c>
      <c r="B76" s="207"/>
      <c r="C76" s="208"/>
      <c r="D76" s="209"/>
      <c r="E76" s="210"/>
      <c r="F76" s="211"/>
    </row>
    <row r="77" spans="1:6" ht="15">
      <c r="A77" s="115"/>
      <c r="B77" s="181"/>
      <c r="C77" s="181"/>
      <c r="D77" s="182"/>
      <c r="E77" s="183"/>
      <c r="F77" s="184">
        <f aca="true" t="shared" si="1" ref="F77:F94">SUM(C77:E77)/3</f>
        <v>0</v>
      </c>
    </row>
    <row r="78" spans="1:6" ht="15">
      <c r="A78" s="185"/>
      <c r="B78" s="181"/>
      <c r="C78" s="181"/>
      <c r="D78" s="182"/>
      <c r="E78" s="183"/>
      <c r="F78" s="184">
        <f t="shared" si="1"/>
        <v>0</v>
      </c>
    </row>
    <row r="79" spans="1:6" ht="15">
      <c r="A79" s="185"/>
      <c r="B79" s="181"/>
      <c r="C79" s="181"/>
      <c r="D79" s="182"/>
      <c r="E79" s="183"/>
      <c r="F79" s="184">
        <f t="shared" si="1"/>
        <v>0</v>
      </c>
    </row>
    <row r="80" spans="1:6" ht="15">
      <c r="A80" s="186"/>
      <c r="B80" s="181"/>
      <c r="C80" s="181"/>
      <c r="D80" s="182"/>
      <c r="E80" s="183"/>
      <c r="F80" s="184">
        <f t="shared" si="1"/>
        <v>0</v>
      </c>
    </row>
    <row r="81" spans="1:6" ht="15">
      <c r="A81" s="146"/>
      <c r="B81" s="181"/>
      <c r="C81" s="181"/>
      <c r="D81" s="182"/>
      <c r="E81" s="183"/>
      <c r="F81" s="184">
        <f t="shared" si="1"/>
        <v>0</v>
      </c>
    </row>
    <row r="82" spans="1:6" ht="15">
      <c r="A82" s="185"/>
      <c r="B82" s="136"/>
      <c r="C82" s="181"/>
      <c r="D82" s="182"/>
      <c r="E82" s="183"/>
      <c r="F82" s="184">
        <f t="shared" si="1"/>
        <v>0</v>
      </c>
    </row>
    <row r="83" spans="1:6" ht="15">
      <c r="A83" s="186"/>
      <c r="B83" s="181"/>
      <c r="C83" s="181"/>
      <c r="D83" s="182"/>
      <c r="E83" s="183"/>
      <c r="F83" s="184">
        <f t="shared" si="1"/>
        <v>0</v>
      </c>
    </row>
    <row r="84" spans="1:6" ht="15">
      <c r="A84" s="185"/>
      <c r="B84" s="181"/>
      <c r="C84" s="181"/>
      <c r="D84" s="182"/>
      <c r="E84" s="183"/>
      <c r="F84" s="184">
        <f t="shared" si="1"/>
        <v>0</v>
      </c>
    </row>
    <row r="85" spans="1:6" ht="15">
      <c r="A85" s="185"/>
      <c r="B85" s="181"/>
      <c r="C85" s="181"/>
      <c r="D85" s="182"/>
      <c r="E85" s="183"/>
      <c r="F85" s="184">
        <f t="shared" si="1"/>
        <v>0</v>
      </c>
    </row>
    <row r="86" spans="1:6" ht="15">
      <c r="A86" s="187"/>
      <c r="B86" s="181"/>
      <c r="C86" s="181"/>
      <c r="D86" s="182"/>
      <c r="E86" s="183"/>
      <c r="F86" s="184">
        <f t="shared" si="1"/>
        <v>0</v>
      </c>
    </row>
    <row r="87" spans="1:6" ht="15">
      <c r="A87" s="185"/>
      <c r="B87" s="181"/>
      <c r="C87" s="181"/>
      <c r="D87" s="182"/>
      <c r="E87" s="183"/>
      <c r="F87" s="184">
        <f t="shared" si="1"/>
        <v>0</v>
      </c>
    </row>
    <row r="88" spans="1:6" ht="15">
      <c r="A88" s="185"/>
      <c r="B88" s="181"/>
      <c r="C88" s="181"/>
      <c r="D88" s="182"/>
      <c r="E88" s="183"/>
      <c r="F88" s="184">
        <f t="shared" si="1"/>
        <v>0</v>
      </c>
    </row>
    <row r="89" spans="1:6" ht="15">
      <c r="A89" s="185"/>
      <c r="B89" s="181"/>
      <c r="C89" s="181"/>
      <c r="D89" s="182"/>
      <c r="E89" s="183"/>
      <c r="F89" s="184">
        <f t="shared" si="1"/>
        <v>0</v>
      </c>
    </row>
    <row r="90" spans="1:6" ht="15">
      <c r="A90" s="146"/>
      <c r="B90" s="181"/>
      <c r="C90" s="181"/>
      <c r="D90" s="182"/>
      <c r="E90" s="183"/>
      <c r="F90" s="184">
        <f t="shared" si="1"/>
        <v>0</v>
      </c>
    </row>
    <row r="91" spans="1:6" ht="15">
      <c r="A91" s="115"/>
      <c r="B91" s="181"/>
      <c r="C91" s="181"/>
      <c r="D91" s="188"/>
      <c r="E91" s="189"/>
      <c r="F91" s="184">
        <f t="shared" si="1"/>
        <v>0</v>
      </c>
    </row>
    <row r="92" spans="1:6" ht="15">
      <c r="A92" s="185"/>
      <c r="B92" s="181"/>
      <c r="C92" s="181"/>
      <c r="D92" s="188"/>
      <c r="E92" s="189"/>
      <c r="F92" s="184">
        <f t="shared" si="1"/>
        <v>0</v>
      </c>
    </row>
    <row r="93" spans="1:6" ht="15">
      <c r="A93" s="185"/>
      <c r="B93" s="181"/>
      <c r="C93" s="181"/>
      <c r="D93" s="188"/>
      <c r="E93" s="183"/>
      <c r="F93" s="184">
        <f t="shared" si="1"/>
        <v>0</v>
      </c>
    </row>
    <row r="94" spans="1:6" ht="15">
      <c r="A94" s="190"/>
      <c r="B94" s="181"/>
      <c r="C94" s="181"/>
      <c r="D94" s="154"/>
      <c r="E94" s="154"/>
      <c r="F94" s="184">
        <f t="shared" si="1"/>
        <v>0</v>
      </c>
    </row>
    <row r="95" spans="1:6" ht="15">
      <c r="A95" s="190"/>
      <c r="B95" s="181"/>
      <c r="C95" s="181"/>
      <c r="D95" s="154"/>
      <c r="E95" s="154"/>
      <c r="F95" s="184"/>
    </row>
    <row r="96" spans="1:6" ht="15">
      <c r="A96" s="190"/>
      <c r="B96" s="181"/>
      <c r="C96" s="181"/>
      <c r="D96" s="154"/>
      <c r="E96" s="154"/>
      <c r="F96" s="184"/>
    </row>
    <row r="97" spans="1:6" ht="15">
      <c r="A97" s="190"/>
      <c r="B97" s="181"/>
      <c r="C97" s="181"/>
      <c r="D97" s="154"/>
      <c r="E97" s="154"/>
      <c r="F97" s="184"/>
    </row>
    <row r="98" spans="1:6" ht="15">
      <c r="A98" s="190"/>
      <c r="B98" s="181"/>
      <c r="C98" s="181"/>
      <c r="D98" s="154"/>
      <c r="E98" s="154"/>
      <c r="F98" s="184"/>
    </row>
    <row r="99" spans="1:6" ht="15">
      <c r="A99" s="190"/>
      <c r="B99" s="181"/>
      <c r="C99" s="181"/>
      <c r="D99" s="154"/>
      <c r="E99" s="154"/>
      <c r="F99" s="184"/>
    </row>
    <row r="100" spans="1:6" ht="15">
      <c r="A100" s="190"/>
      <c r="B100" s="181"/>
      <c r="C100" s="181"/>
      <c r="D100" s="154"/>
      <c r="E100" s="154"/>
      <c r="F100" s="184"/>
    </row>
    <row r="101" spans="1:6" ht="15">
      <c r="A101" s="190"/>
      <c r="B101" s="181"/>
      <c r="C101" s="181"/>
      <c r="D101" s="182">
        <f>SUM(D76:D100)/2.8</f>
        <v>0</v>
      </c>
      <c r="E101" s="182">
        <f>SUM(E76:E100)/2.8</f>
        <v>0</v>
      </c>
      <c r="F101" s="184"/>
    </row>
    <row r="102" spans="1:6" ht="15">
      <c r="A102" s="190"/>
      <c r="B102" s="181"/>
      <c r="C102" s="181"/>
      <c r="D102" s="182" t="str">
        <f>IF(D101&lt;5,"0",IF(D101&gt;=5,"2"))</f>
        <v>0</v>
      </c>
      <c r="E102" s="191" t="str">
        <f>IF(E101&lt;5,"0",IF(E101&gt;=5,"2"))</f>
        <v>0</v>
      </c>
      <c r="F102" s="192"/>
    </row>
    <row r="103" spans="1:6" ht="15">
      <c r="A103" s="351" t="s">
        <v>42</v>
      </c>
      <c r="B103" s="351"/>
      <c r="C103" s="351"/>
      <c r="D103" s="351"/>
      <c r="E103" s="351"/>
      <c r="F103" s="193">
        <f>SUM(F76:F102)/2.8</f>
        <v>0</v>
      </c>
    </row>
    <row r="104" spans="1:6" ht="15">
      <c r="A104" s="77" t="s">
        <v>62</v>
      </c>
      <c r="B104" s="79"/>
      <c r="C104" s="79"/>
      <c r="D104" s="79"/>
      <c r="E104" s="81">
        <f>SUM(F73,F103)</f>
        <v>0</v>
      </c>
      <c r="F104" s="81">
        <f>ROUND(E104,0)</f>
        <v>0</v>
      </c>
    </row>
    <row r="105" spans="1:6" ht="15">
      <c r="A105" s="212" t="s">
        <v>63</v>
      </c>
      <c r="B105" s="213"/>
      <c r="C105" s="213"/>
      <c r="D105" s="213"/>
      <c r="E105" s="213"/>
      <c r="F105" s="214"/>
    </row>
    <row r="106" spans="1:6" ht="34.5">
      <c r="A106" s="85" t="str">
        <f>IF(F104&lt;8,"Un devoir décevant",IF(F104&lt;12,"Un devoir acceptable mais qui peut être amélioré",IF(F104&lt;14,"Un bon travail","Excellent devoir")))</f>
        <v>Un devoir décevant</v>
      </c>
      <c r="B106" s="154"/>
      <c r="C106" s="154"/>
      <c r="D106" s="154"/>
      <c r="E106" s="154"/>
      <c r="F106" s="86" t="str">
        <f>IF(F104&lt;8,"",IF(F104&lt;12,"",IF(F104&lt;14,"","")))</f>
        <v></v>
      </c>
    </row>
    <row r="107" spans="1:6" ht="15">
      <c r="A107" s="85" t="str">
        <f>IF(F103&lt;5,"L'argumentation est insuffisante",IF(F103&gt;=5,"L'argumentation est satisfaisante"))</f>
        <v>L'argumentation est insuffisante</v>
      </c>
      <c r="B107" s="154"/>
      <c r="C107" s="154"/>
      <c r="D107" s="154"/>
      <c r="E107" s="154"/>
      <c r="F107" s="27"/>
    </row>
    <row r="108" spans="1:6" ht="15">
      <c r="A108" s="87" t="str">
        <f>IF(F73&lt;4,"La méthode n'est pas maîtrisée",IF(F73&lt;8,"La maîtrise de la méthode est partielle","La méthode est maîtrisée"))</f>
        <v>La méthode n'est pas maîtrisée</v>
      </c>
      <c r="B108" s="156"/>
      <c r="C108" s="156"/>
      <c r="D108" s="156"/>
      <c r="E108" s="156"/>
      <c r="F108" s="157"/>
    </row>
    <row r="109" spans="1:6" ht="84.75" customHeight="1">
      <c r="A109" s="343" t="s">
        <v>31</v>
      </c>
      <c r="B109" s="343"/>
      <c r="C109" s="343"/>
      <c r="D109" s="343"/>
      <c r="E109" s="343"/>
      <c r="F109" s="34" t="s">
        <v>32</v>
      </c>
    </row>
    <row r="110" spans="1:6" ht="15" customHeight="1">
      <c r="A110" s="344" t="s">
        <v>64</v>
      </c>
      <c r="B110" s="344"/>
      <c r="C110" s="344"/>
      <c r="D110" s="344"/>
      <c r="E110" s="344"/>
      <c r="F110" s="159"/>
    </row>
    <row r="111" spans="1:6" ht="15" customHeight="1">
      <c r="A111" s="344" t="s">
        <v>35</v>
      </c>
      <c r="B111" s="344"/>
      <c r="C111" s="344"/>
      <c r="D111" s="344"/>
      <c r="E111" s="344"/>
      <c r="F111" s="160"/>
    </row>
    <row r="112" spans="1:6" ht="15.75" customHeight="1">
      <c r="A112" s="345" t="s">
        <v>146</v>
      </c>
      <c r="B112" s="345"/>
      <c r="C112" s="345"/>
      <c r="D112" s="345"/>
      <c r="E112" s="345"/>
      <c r="F112" s="47"/>
    </row>
    <row r="113" spans="1:6" ht="15" customHeight="1">
      <c r="A113" s="345" t="s">
        <v>138</v>
      </c>
      <c r="B113" s="345"/>
      <c r="C113" s="345"/>
      <c r="D113" s="345"/>
      <c r="E113" s="345"/>
      <c r="F113" s="47"/>
    </row>
    <row r="114" spans="1:6" ht="15" customHeight="1">
      <c r="A114" s="346" t="s">
        <v>139</v>
      </c>
      <c r="B114" s="346"/>
      <c r="C114" s="346"/>
      <c r="D114" s="346"/>
      <c r="E114" s="346"/>
      <c r="F114" s="161"/>
    </row>
    <row r="115" spans="1:6" ht="15" customHeight="1">
      <c r="A115" s="347" t="s">
        <v>140</v>
      </c>
      <c r="B115" s="347"/>
      <c r="C115" s="347"/>
      <c r="D115" s="347"/>
      <c r="E115" s="347"/>
      <c r="F115" s="47"/>
    </row>
    <row r="116" spans="1:6" ht="15">
      <c r="A116" s="345"/>
      <c r="B116" s="345"/>
      <c r="C116" s="345"/>
      <c r="D116" s="345"/>
      <c r="E116" s="345"/>
      <c r="F116" s="47"/>
    </row>
    <row r="117" spans="1:6" ht="15">
      <c r="A117" s="345"/>
      <c r="B117" s="345"/>
      <c r="C117" s="345"/>
      <c r="D117" s="345"/>
      <c r="E117" s="345"/>
      <c r="F117" s="47"/>
    </row>
    <row r="118" spans="1:6" ht="15">
      <c r="A118" s="162" t="str">
        <f>IF(E118&lt;3," Présentation et enjeux à refaire","Bien, vous n'avez pas à refaire la présentation et les enjeux")</f>
        <v> Présentation et enjeux à refaire</v>
      </c>
      <c r="B118" s="163" t="s">
        <v>68</v>
      </c>
      <c r="C118" s="164"/>
      <c r="D118" s="164"/>
      <c r="E118" s="164">
        <f>SUM(F112,F113,F115)</f>
        <v>0</v>
      </c>
      <c r="F118" s="47"/>
    </row>
    <row r="119" spans="1:6" ht="15" customHeight="1">
      <c r="A119" s="348" t="s">
        <v>141</v>
      </c>
      <c r="B119" s="348"/>
      <c r="C119" s="348"/>
      <c r="D119" s="348"/>
      <c r="E119" s="348"/>
      <c r="F119" s="165"/>
    </row>
    <row r="120" spans="1:6" ht="15" customHeight="1">
      <c r="A120" s="347" t="s">
        <v>142</v>
      </c>
      <c r="B120" s="347"/>
      <c r="C120" s="347"/>
      <c r="D120" s="347"/>
      <c r="E120" s="347"/>
      <c r="F120" s="166">
        <f>ROUND(D156,1)</f>
        <v>0</v>
      </c>
    </row>
    <row r="121" spans="1:6" ht="15">
      <c r="A121" s="349" t="s">
        <v>143</v>
      </c>
      <c r="B121" s="349"/>
      <c r="C121" s="349"/>
      <c r="D121" s="349"/>
      <c r="E121" s="349"/>
      <c r="F121" s="166">
        <f>ROUND(E156,1)</f>
        <v>0</v>
      </c>
    </row>
    <row r="122" spans="1:6" ht="15" customHeight="1">
      <c r="A122" s="345" t="s">
        <v>144</v>
      </c>
      <c r="B122" s="345"/>
      <c r="C122" s="345"/>
      <c r="D122" s="345"/>
      <c r="E122" s="345"/>
      <c r="F122" s="167"/>
    </row>
    <row r="123" spans="1:6" ht="15" customHeight="1">
      <c r="A123" s="347" t="s">
        <v>145</v>
      </c>
      <c r="B123" s="347"/>
      <c r="C123" s="347"/>
      <c r="D123" s="347"/>
      <c r="E123" s="347"/>
      <c r="F123" s="47"/>
    </row>
    <row r="124" spans="1:6" ht="15" customHeight="1">
      <c r="A124" s="344" t="s">
        <v>74</v>
      </c>
      <c r="B124" s="344"/>
      <c r="C124" s="344"/>
      <c r="D124" s="344"/>
      <c r="E124" s="344"/>
      <c r="F124" s="168"/>
    </row>
    <row r="125" spans="1:6" ht="15" customHeight="1">
      <c r="A125" s="345" t="s">
        <v>75</v>
      </c>
      <c r="B125" s="345"/>
      <c r="C125" s="345"/>
      <c r="D125" s="345"/>
      <c r="E125" s="345"/>
      <c r="F125" s="47"/>
    </row>
    <row r="126" spans="1:6" ht="15" customHeight="1">
      <c r="A126" s="345" t="s">
        <v>76</v>
      </c>
      <c r="B126" s="345"/>
      <c r="C126" s="345"/>
      <c r="D126" s="345"/>
      <c r="E126" s="345"/>
      <c r="F126" s="47"/>
    </row>
    <row r="127" spans="1:6" ht="15">
      <c r="A127" s="350" t="s">
        <v>77</v>
      </c>
      <c r="B127" s="350"/>
      <c r="C127" s="350"/>
      <c r="D127" s="350"/>
      <c r="E127" s="350"/>
      <c r="F127" s="48">
        <f>SUM(F112:F126)/2</f>
        <v>0</v>
      </c>
    </row>
    <row r="128" spans="1:6" ht="48.75" customHeight="1">
      <c r="A128" s="49" t="s">
        <v>78</v>
      </c>
      <c r="B128" s="169"/>
      <c r="C128" s="169" t="s">
        <v>79</v>
      </c>
      <c r="D128" s="170" t="s">
        <v>80</v>
      </c>
      <c r="E128" s="171" t="s">
        <v>81</v>
      </c>
      <c r="F128" s="172"/>
    </row>
    <row r="129" spans="1:6" ht="15">
      <c r="A129" s="49" t="s">
        <v>82</v>
      </c>
      <c r="B129" s="169"/>
      <c r="C129" s="169"/>
      <c r="D129" s="172"/>
      <c r="E129" s="173"/>
      <c r="F129" s="174"/>
    </row>
    <row r="130" spans="1:6" ht="15">
      <c r="A130" s="175" t="s">
        <v>83</v>
      </c>
      <c r="B130" s="176"/>
      <c r="C130" s="177"/>
      <c r="D130" s="178"/>
      <c r="E130" s="179"/>
      <c r="F130" s="180"/>
    </row>
    <row r="131" spans="1:6" ht="15">
      <c r="A131" s="115"/>
      <c r="B131" s="181"/>
      <c r="C131" s="181"/>
      <c r="D131" s="182"/>
      <c r="E131" s="183"/>
      <c r="F131" s="184">
        <f aca="true" t="shared" si="2" ref="F131:F148">SUM(C131:E131)/3</f>
        <v>0</v>
      </c>
    </row>
    <row r="132" spans="1:6" ht="15">
      <c r="A132" s="185"/>
      <c r="B132" s="181"/>
      <c r="C132" s="181"/>
      <c r="D132" s="182"/>
      <c r="E132" s="183"/>
      <c r="F132" s="184">
        <f t="shared" si="2"/>
        <v>0</v>
      </c>
    </row>
    <row r="133" spans="1:6" ht="15">
      <c r="A133" s="185"/>
      <c r="B133" s="181"/>
      <c r="C133" s="181"/>
      <c r="D133" s="182"/>
      <c r="E133" s="183"/>
      <c r="F133" s="184">
        <f t="shared" si="2"/>
        <v>0</v>
      </c>
    </row>
    <row r="134" spans="1:6" ht="15">
      <c r="A134" s="186"/>
      <c r="B134" s="181"/>
      <c r="C134" s="181"/>
      <c r="D134" s="182"/>
      <c r="E134" s="183"/>
      <c r="F134" s="184">
        <f t="shared" si="2"/>
        <v>0</v>
      </c>
    </row>
    <row r="135" spans="1:6" ht="15">
      <c r="A135" s="146"/>
      <c r="B135" s="181"/>
      <c r="C135" s="181"/>
      <c r="D135" s="182"/>
      <c r="E135" s="183"/>
      <c r="F135" s="184">
        <f t="shared" si="2"/>
        <v>0</v>
      </c>
    </row>
    <row r="136" spans="1:6" ht="15">
      <c r="A136" s="185"/>
      <c r="B136" s="136"/>
      <c r="C136" s="181"/>
      <c r="D136" s="182"/>
      <c r="E136" s="183"/>
      <c r="F136" s="184">
        <f t="shared" si="2"/>
        <v>0</v>
      </c>
    </row>
    <row r="137" spans="1:6" ht="15">
      <c r="A137" s="186"/>
      <c r="B137" s="181"/>
      <c r="C137" s="181"/>
      <c r="D137" s="182"/>
      <c r="E137" s="183"/>
      <c r="F137" s="184">
        <f t="shared" si="2"/>
        <v>0</v>
      </c>
    </row>
    <row r="138" spans="1:6" ht="15">
      <c r="A138" s="185"/>
      <c r="B138" s="181"/>
      <c r="C138" s="181"/>
      <c r="D138" s="182"/>
      <c r="E138" s="183"/>
      <c r="F138" s="184">
        <f t="shared" si="2"/>
        <v>0</v>
      </c>
    </row>
    <row r="139" spans="1:6" ht="15">
      <c r="A139" s="185"/>
      <c r="B139" s="181"/>
      <c r="C139" s="181"/>
      <c r="D139" s="182"/>
      <c r="E139" s="183"/>
      <c r="F139" s="184">
        <f t="shared" si="2"/>
        <v>0</v>
      </c>
    </row>
    <row r="140" spans="1:6" ht="15">
      <c r="A140" s="187"/>
      <c r="B140" s="181"/>
      <c r="C140" s="181"/>
      <c r="D140" s="182"/>
      <c r="E140" s="183"/>
      <c r="F140" s="184">
        <f t="shared" si="2"/>
        <v>0</v>
      </c>
    </row>
    <row r="141" spans="1:6" ht="15">
      <c r="A141" s="185"/>
      <c r="B141" s="181"/>
      <c r="C141" s="181"/>
      <c r="D141" s="182"/>
      <c r="E141" s="183"/>
      <c r="F141" s="184">
        <f t="shared" si="2"/>
        <v>0</v>
      </c>
    </row>
    <row r="142" spans="1:6" ht="15">
      <c r="A142" s="185"/>
      <c r="B142" s="181"/>
      <c r="C142" s="181"/>
      <c r="D142" s="182"/>
      <c r="E142" s="183"/>
      <c r="F142" s="184">
        <f t="shared" si="2"/>
        <v>0</v>
      </c>
    </row>
    <row r="143" spans="1:6" ht="15">
      <c r="A143" s="185"/>
      <c r="B143" s="181"/>
      <c r="C143" s="181"/>
      <c r="D143" s="182"/>
      <c r="E143" s="183"/>
      <c r="F143" s="184">
        <f t="shared" si="2"/>
        <v>0</v>
      </c>
    </row>
    <row r="144" spans="1:6" ht="15">
      <c r="A144" s="146"/>
      <c r="B144" s="181"/>
      <c r="C144" s="181"/>
      <c r="D144" s="182"/>
      <c r="E144" s="183"/>
      <c r="F144" s="184">
        <f t="shared" si="2"/>
        <v>0</v>
      </c>
    </row>
    <row r="145" spans="1:6" ht="15">
      <c r="A145" s="115"/>
      <c r="B145" s="181"/>
      <c r="C145" s="181"/>
      <c r="D145" s="188"/>
      <c r="E145" s="189"/>
      <c r="F145" s="184">
        <f t="shared" si="2"/>
        <v>0</v>
      </c>
    </row>
    <row r="146" spans="1:6" ht="15">
      <c r="A146" s="185"/>
      <c r="B146" s="181"/>
      <c r="C146" s="181"/>
      <c r="D146" s="188"/>
      <c r="E146" s="189"/>
      <c r="F146" s="184">
        <f t="shared" si="2"/>
        <v>0</v>
      </c>
    </row>
    <row r="147" spans="1:6" ht="15">
      <c r="A147" s="185"/>
      <c r="B147" s="181"/>
      <c r="C147" s="181"/>
      <c r="D147" s="188"/>
      <c r="E147" s="183"/>
      <c r="F147" s="184">
        <f t="shared" si="2"/>
        <v>0</v>
      </c>
    </row>
    <row r="148" spans="1:6" ht="15">
      <c r="A148" s="190"/>
      <c r="B148" s="181"/>
      <c r="C148" s="181"/>
      <c r="D148" s="154"/>
      <c r="E148" s="154"/>
      <c r="F148" s="184">
        <f t="shared" si="2"/>
        <v>0</v>
      </c>
    </row>
    <row r="149" spans="1:6" ht="15">
      <c r="A149" s="190"/>
      <c r="B149" s="181"/>
      <c r="C149" s="181"/>
      <c r="D149" s="154"/>
      <c r="E149" s="154"/>
      <c r="F149" s="184"/>
    </row>
    <row r="150" spans="1:6" ht="15">
      <c r="A150" s="190"/>
      <c r="B150" s="181"/>
      <c r="C150" s="181"/>
      <c r="D150" s="154"/>
      <c r="E150" s="154"/>
      <c r="F150" s="184"/>
    </row>
    <row r="151" spans="1:6" ht="15">
      <c r="A151" s="190"/>
      <c r="B151" s="181"/>
      <c r="C151" s="181"/>
      <c r="D151" s="154"/>
      <c r="E151" s="154"/>
      <c r="F151" s="184"/>
    </row>
    <row r="152" spans="1:6" ht="15">
      <c r="A152" s="190"/>
      <c r="B152" s="181"/>
      <c r="C152" s="181"/>
      <c r="D152" s="154"/>
      <c r="E152" s="154"/>
      <c r="F152" s="184"/>
    </row>
    <row r="153" spans="1:6" ht="15">
      <c r="A153" s="190"/>
      <c r="B153" s="181"/>
      <c r="C153" s="181"/>
      <c r="D153" s="154"/>
      <c r="E153" s="154"/>
      <c r="F153" s="184"/>
    </row>
    <row r="154" spans="1:6" ht="15">
      <c r="A154" s="190"/>
      <c r="B154" s="181"/>
      <c r="C154" s="181"/>
      <c r="D154" s="154"/>
      <c r="E154" s="154"/>
      <c r="F154" s="184"/>
    </row>
    <row r="155" spans="1:6" ht="15">
      <c r="A155" s="190"/>
      <c r="B155" s="181"/>
      <c r="C155" s="181"/>
      <c r="D155" s="182">
        <f>SUM(D130:D154)/2.8</f>
        <v>0</v>
      </c>
      <c r="E155" s="182">
        <f>SUM(E130:E154)/2.8</f>
        <v>0</v>
      </c>
      <c r="F155" s="184"/>
    </row>
    <row r="156" spans="1:6" ht="15">
      <c r="A156" s="190"/>
      <c r="B156" s="181"/>
      <c r="C156" s="181"/>
      <c r="D156" s="182" t="str">
        <f>IF(D155&lt;5,"0",IF(D155&gt;=5,"2"))</f>
        <v>0</v>
      </c>
      <c r="E156" s="191" t="str">
        <f>IF(E155&lt;5,"0",IF(E155&gt;=5,"2"))</f>
        <v>0</v>
      </c>
      <c r="F156" s="192"/>
    </row>
    <row r="157" spans="1:6" ht="15">
      <c r="A157" s="351" t="s">
        <v>42</v>
      </c>
      <c r="B157" s="351"/>
      <c r="C157" s="351"/>
      <c r="D157" s="351"/>
      <c r="E157" s="351"/>
      <c r="F157" s="193">
        <f>SUM(F130:F156)/2.8</f>
        <v>0</v>
      </c>
    </row>
    <row r="158" spans="1:6" ht="15">
      <c r="A158" s="77" t="s">
        <v>62</v>
      </c>
      <c r="B158" s="79"/>
      <c r="C158" s="79"/>
      <c r="D158" s="79"/>
      <c r="E158" s="81">
        <f>SUM(F127,F157)</f>
        <v>0</v>
      </c>
      <c r="F158" s="81">
        <f>ROUND(E158,0)</f>
        <v>0</v>
      </c>
    </row>
    <row r="159" spans="1:6" ht="15">
      <c r="A159" s="194" t="s">
        <v>63</v>
      </c>
      <c r="B159" s="195"/>
      <c r="C159" s="195"/>
      <c r="D159" s="195"/>
      <c r="E159" s="195"/>
      <c r="F159" s="196"/>
    </row>
    <row r="160" spans="1:6" ht="34.5">
      <c r="A160" s="85" t="str">
        <f>IF(F158&lt;8,"Un devoir décevant",IF(F158&lt;12,"Un devoir acceptable mais qui peut être amélioré",IF(F158&lt;14,"Un bon travail","Excellent devoir")))</f>
        <v>Un devoir décevant</v>
      </c>
      <c r="B160" s="154"/>
      <c r="C160" s="154"/>
      <c r="D160" s="154"/>
      <c r="E160" s="154"/>
      <c r="F160" s="86" t="str">
        <f>IF(F158&lt;8,"",IF(F158&lt;12,"",IF(F158&lt;14,"","")))</f>
        <v></v>
      </c>
    </row>
    <row r="161" spans="1:6" ht="15">
      <c r="A161" s="85" t="str">
        <f>IF(F157&lt;5,"L'argumentation est insuffisante",IF(F157&gt;=5,"L'argumentation est satisfaisante"))</f>
        <v>L'argumentation est insuffisante</v>
      </c>
      <c r="B161" s="154"/>
      <c r="C161" s="154"/>
      <c r="D161" s="154"/>
      <c r="E161" s="154"/>
      <c r="F161" s="27"/>
    </row>
    <row r="162" spans="1:6" ht="15">
      <c r="A162" s="87" t="str">
        <f>IF(F127&lt;4,"La méthode n'est pas maîtrisée",IF(F127&lt;8,"La maîtrise de la méthode est partielle","La méthode est maîtrisée"))</f>
        <v>La méthode n'est pas maîtrisée</v>
      </c>
      <c r="B162" s="156"/>
      <c r="C162" s="156"/>
      <c r="D162" s="156"/>
      <c r="E162" s="156"/>
      <c r="F162" s="157"/>
    </row>
    <row r="163" spans="1:6" ht="84.75" customHeight="1">
      <c r="A163" s="352" t="s">
        <v>31</v>
      </c>
      <c r="B163" s="352"/>
      <c r="C163" s="352"/>
      <c r="D163" s="352"/>
      <c r="E163" s="352"/>
      <c r="F163" s="89" t="s">
        <v>32</v>
      </c>
    </row>
    <row r="164" spans="1:6" ht="15" customHeight="1">
      <c r="A164" s="353" t="s">
        <v>64</v>
      </c>
      <c r="B164" s="353"/>
      <c r="C164" s="353"/>
      <c r="D164" s="353"/>
      <c r="E164" s="353"/>
      <c r="F164" s="197"/>
    </row>
    <row r="165" spans="1:6" ht="15" customHeight="1">
      <c r="A165" s="353" t="s">
        <v>35</v>
      </c>
      <c r="B165" s="353"/>
      <c r="C165" s="353"/>
      <c r="D165" s="353"/>
      <c r="E165" s="353"/>
      <c r="F165" s="198"/>
    </row>
    <row r="166" spans="1:6" ht="15.75" customHeight="1">
      <c r="A166" s="345" t="s">
        <v>146</v>
      </c>
      <c r="B166" s="345"/>
      <c r="C166" s="345"/>
      <c r="D166" s="345"/>
      <c r="E166" s="345"/>
      <c r="F166" s="47"/>
    </row>
    <row r="167" spans="1:6" ht="15" customHeight="1">
      <c r="A167" s="345" t="s">
        <v>138</v>
      </c>
      <c r="B167" s="345"/>
      <c r="C167" s="345"/>
      <c r="D167" s="345"/>
      <c r="E167" s="345"/>
      <c r="F167" s="47"/>
    </row>
    <row r="168" spans="1:6" ht="15" customHeight="1">
      <c r="A168" s="346" t="s">
        <v>139</v>
      </c>
      <c r="B168" s="346"/>
      <c r="C168" s="346"/>
      <c r="D168" s="346"/>
      <c r="E168" s="346"/>
      <c r="F168" s="161"/>
    </row>
    <row r="169" spans="1:6" ht="15" customHeight="1">
      <c r="A169" s="347" t="s">
        <v>140</v>
      </c>
      <c r="B169" s="347"/>
      <c r="C169" s="347"/>
      <c r="D169" s="347"/>
      <c r="E169" s="347"/>
      <c r="F169" s="47"/>
    </row>
    <row r="170" spans="1:6" ht="15">
      <c r="A170" s="345"/>
      <c r="B170" s="345"/>
      <c r="C170" s="345"/>
      <c r="D170" s="345"/>
      <c r="E170" s="345"/>
      <c r="F170" s="47"/>
    </row>
    <row r="171" spans="1:6" ht="15">
      <c r="A171" s="345"/>
      <c r="B171" s="345"/>
      <c r="C171" s="345"/>
      <c r="D171" s="345"/>
      <c r="E171" s="345"/>
      <c r="F171" s="47"/>
    </row>
    <row r="172" spans="1:6" ht="15">
      <c r="A172" s="162" t="str">
        <f>IF(E172&lt;3," Présentation et enjeux à refaire","Bien, vous n'avez pas à refaire la présentation et les enjeux")</f>
        <v> Présentation et enjeux à refaire</v>
      </c>
      <c r="B172" s="163" t="s">
        <v>68</v>
      </c>
      <c r="C172" s="164"/>
      <c r="D172" s="164"/>
      <c r="E172" s="164">
        <f>SUM(F166,F167,F169)</f>
        <v>0</v>
      </c>
      <c r="F172" s="47"/>
    </row>
    <row r="173" spans="1:6" ht="15" customHeight="1">
      <c r="A173" s="348" t="s">
        <v>141</v>
      </c>
      <c r="B173" s="348"/>
      <c r="C173" s="348"/>
      <c r="D173" s="348"/>
      <c r="E173" s="348"/>
      <c r="F173" s="165"/>
    </row>
    <row r="174" spans="1:6" ht="15" customHeight="1">
      <c r="A174" s="347" t="s">
        <v>142</v>
      </c>
      <c r="B174" s="347"/>
      <c r="C174" s="347"/>
      <c r="D174" s="347"/>
      <c r="E174" s="347"/>
      <c r="F174" s="166">
        <f>ROUND(D210,1)</f>
        <v>0</v>
      </c>
    </row>
    <row r="175" spans="1:6" ht="15">
      <c r="A175" s="349" t="s">
        <v>143</v>
      </c>
      <c r="B175" s="349"/>
      <c r="C175" s="349"/>
      <c r="D175" s="349"/>
      <c r="E175" s="349"/>
      <c r="F175" s="166">
        <f>ROUND(E210,1)</f>
        <v>0</v>
      </c>
    </row>
    <row r="176" spans="1:6" ht="15" customHeight="1">
      <c r="A176" s="345" t="s">
        <v>144</v>
      </c>
      <c r="B176" s="345"/>
      <c r="C176" s="345"/>
      <c r="D176" s="345"/>
      <c r="E176" s="345"/>
      <c r="F176" s="167"/>
    </row>
    <row r="177" spans="1:6" ht="15" customHeight="1">
      <c r="A177" s="347" t="s">
        <v>145</v>
      </c>
      <c r="B177" s="347"/>
      <c r="C177" s="347"/>
      <c r="D177" s="347"/>
      <c r="E177" s="347"/>
      <c r="F177" s="47"/>
    </row>
    <row r="178" spans="1:6" ht="15" customHeight="1">
      <c r="A178" s="353" t="s">
        <v>74</v>
      </c>
      <c r="B178" s="353"/>
      <c r="C178" s="353"/>
      <c r="D178" s="353"/>
      <c r="E178" s="353"/>
      <c r="F178" s="199"/>
    </row>
    <row r="179" spans="1:6" ht="15" customHeight="1">
      <c r="A179" s="345" t="s">
        <v>75</v>
      </c>
      <c r="B179" s="345"/>
      <c r="C179" s="345"/>
      <c r="D179" s="345"/>
      <c r="E179" s="345"/>
      <c r="F179" s="47"/>
    </row>
    <row r="180" spans="1:6" ht="15" customHeight="1">
      <c r="A180" s="345" t="s">
        <v>76</v>
      </c>
      <c r="B180" s="345"/>
      <c r="C180" s="345"/>
      <c r="D180" s="345"/>
      <c r="E180" s="345"/>
      <c r="F180" s="47"/>
    </row>
    <row r="181" spans="1:6" ht="15">
      <c r="A181" s="350" t="s">
        <v>77</v>
      </c>
      <c r="B181" s="350"/>
      <c r="C181" s="350"/>
      <c r="D181" s="350"/>
      <c r="E181" s="350"/>
      <c r="F181" s="48">
        <f>SUM(F166:F180)/2</f>
        <v>0</v>
      </c>
    </row>
    <row r="182" spans="1:6" ht="34.5" customHeight="1">
      <c r="A182" s="90" t="s">
        <v>78</v>
      </c>
      <c r="B182" s="200"/>
      <c r="C182" s="200" t="s">
        <v>79</v>
      </c>
      <c r="D182" s="201" t="s">
        <v>80</v>
      </c>
      <c r="E182" s="202" t="s">
        <v>81</v>
      </c>
      <c r="F182" s="203"/>
    </row>
    <row r="183" spans="1:6" ht="15">
      <c r="A183" s="90" t="s">
        <v>82</v>
      </c>
      <c r="B183" s="200"/>
      <c r="C183" s="200"/>
      <c r="D183" s="203"/>
      <c r="E183" s="204"/>
      <c r="F183" s="205"/>
    </row>
    <row r="184" spans="1:6" ht="15">
      <c r="A184" s="206" t="s">
        <v>83</v>
      </c>
      <c r="B184" s="207"/>
      <c r="C184" s="208"/>
      <c r="D184" s="209"/>
      <c r="E184" s="210"/>
      <c r="F184" s="211"/>
    </row>
    <row r="185" spans="1:6" ht="15">
      <c r="A185" s="115"/>
      <c r="B185" s="181"/>
      <c r="C185" s="181"/>
      <c r="D185" s="182"/>
      <c r="E185" s="183"/>
      <c r="F185" s="184">
        <f aca="true" t="shared" si="3" ref="F185:F201">SUM(C178:E178)/3</f>
        <v>0</v>
      </c>
    </row>
    <row r="186" spans="1:6" ht="15">
      <c r="A186" s="185"/>
      <c r="B186" s="181"/>
      <c r="C186" s="181"/>
      <c r="D186" s="182"/>
      <c r="E186" s="183"/>
      <c r="F186" s="184">
        <f t="shared" si="3"/>
        <v>0</v>
      </c>
    </row>
    <row r="187" spans="1:6" ht="15">
      <c r="A187" s="185"/>
      <c r="B187" s="181"/>
      <c r="C187" s="181"/>
      <c r="D187" s="182"/>
      <c r="E187" s="183"/>
      <c r="F187" s="184">
        <f t="shared" si="3"/>
        <v>0</v>
      </c>
    </row>
    <row r="188" spans="1:6" ht="15">
      <c r="A188" s="186"/>
      <c r="B188" s="181"/>
      <c r="C188" s="181"/>
      <c r="D188" s="182"/>
      <c r="E188" s="183"/>
      <c r="F188" s="184">
        <f t="shared" si="3"/>
        <v>0</v>
      </c>
    </row>
    <row r="189" spans="1:6" ht="15">
      <c r="A189" s="146"/>
      <c r="B189" s="181"/>
      <c r="C189" s="181"/>
      <c r="D189" s="182"/>
      <c r="E189" s="183"/>
      <c r="F189" s="184">
        <f t="shared" si="3"/>
        <v>0</v>
      </c>
    </row>
    <row r="190" spans="1:6" ht="15">
      <c r="A190" s="185"/>
      <c r="B190" s="136"/>
      <c r="C190" s="181"/>
      <c r="D190" s="182"/>
      <c r="E190" s="183"/>
      <c r="F190" s="184">
        <f t="shared" si="3"/>
        <v>0</v>
      </c>
    </row>
    <row r="191" spans="1:6" ht="15">
      <c r="A191" s="186"/>
      <c r="B191" s="181"/>
      <c r="C191" s="181"/>
      <c r="D191" s="182"/>
      <c r="E191" s="183"/>
      <c r="F191" s="184">
        <f t="shared" si="3"/>
        <v>0</v>
      </c>
    </row>
    <row r="192" spans="1:6" ht="15">
      <c r="A192" s="185"/>
      <c r="B192" s="181"/>
      <c r="C192" s="181"/>
      <c r="D192" s="182"/>
      <c r="E192" s="183"/>
      <c r="F192" s="184">
        <f t="shared" si="3"/>
        <v>0</v>
      </c>
    </row>
    <row r="193" spans="1:6" ht="15">
      <c r="A193" s="185"/>
      <c r="B193" s="181"/>
      <c r="C193" s="181"/>
      <c r="D193" s="182"/>
      <c r="E193" s="183"/>
      <c r="F193" s="184">
        <f t="shared" si="3"/>
        <v>0</v>
      </c>
    </row>
    <row r="194" spans="1:6" ht="15">
      <c r="A194" s="187"/>
      <c r="B194" s="181"/>
      <c r="C194" s="181"/>
      <c r="D194" s="182"/>
      <c r="E194" s="183"/>
      <c r="F194" s="184">
        <f t="shared" si="3"/>
        <v>0</v>
      </c>
    </row>
    <row r="195" spans="1:6" ht="15">
      <c r="A195" s="185"/>
      <c r="B195" s="181"/>
      <c r="C195" s="181"/>
      <c r="D195" s="182"/>
      <c r="E195" s="183"/>
      <c r="F195" s="184">
        <f t="shared" si="3"/>
        <v>0</v>
      </c>
    </row>
    <row r="196" spans="1:6" ht="15">
      <c r="A196" s="185"/>
      <c r="B196" s="181"/>
      <c r="C196" s="181"/>
      <c r="D196" s="182"/>
      <c r="E196" s="183"/>
      <c r="F196" s="184">
        <f t="shared" si="3"/>
        <v>0</v>
      </c>
    </row>
    <row r="197" spans="1:6" ht="15">
      <c r="A197" s="185"/>
      <c r="B197" s="181"/>
      <c r="C197" s="181"/>
      <c r="D197" s="182"/>
      <c r="E197" s="183"/>
      <c r="F197" s="184">
        <f t="shared" si="3"/>
        <v>0</v>
      </c>
    </row>
    <row r="198" spans="1:6" ht="15">
      <c r="A198" s="146"/>
      <c r="B198" s="181"/>
      <c r="C198" s="181"/>
      <c r="D198" s="182"/>
      <c r="E198" s="183"/>
      <c r="F198" s="184">
        <f t="shared" si="3"/>
        <v>0</v>
      </c>
    </row>
    <row r="199" spans="1:6" ht="15">
      <c r="A199" s="115"/>
      <c r="B199" s="181"/>
      <c r="C199" s="181"/>
      <c r="D199" s="188"/>
      <c r="E199" s="189"/>
      <c r="F199" s="184">
        <f t="shared" si="3"/>
        <v>0</v>
      </c>
    </row>
    <row r="200" spans="1:6" ht="15">
      <c r="A200" s="185"/>
      <c r="B200" s="181"/>
      <c r="C200" s="181"/>
      <c r="D200" s="188"/>
      <c r="E200" s="189"/>
      <c r="F200" s="184">
        <f t="shared" si="3"/>
        <v>0</v>
      </c>
    </row>
    <row r="201" spans="1:6" ht="15">
      <c r="A201" s="185"/>
      <c r="B201" s="181"/>
      <c r="C201" s="181"/>
      <c r="D201" s="188"/>
      <c r="E201" s="183"/>
      <c r="F201" s="184">
        <f t="shared" si="3"/>
        <v>0</v>
      </c>
    </row>
    <row r="202" spans="1:6" ht="15">
      <c r="A202" s="190"/>
      <c r="B202" s="181"/>
      <c r="C202" s="181"/>
      <c r="D202" s="154"/>
      <c r="E202" s="154"/>
      <c r="F202" s="184"/>
    </row>
    <row r="203" spans="1:6" ht="15">
      <c r="A203" s="190"/>
      <c r="B203" s="181"/>
      <c r="C203" s="181"/>
      <c r="D203" s="154"/>
      <c r="E203" s="154"/>
      <c r="F203" s="184"/>
    </row>
    <row r="204" spans="1:6" ht="15">
      <c r="A204" s="190"/>
      <c r="B204" s="181"/>
      <c r="C204" s="181"/>
      <c r="D204" s="154"/>
      <c r="E204" s="154"/>
      <c r="F204" s="184"/>
    </row>
    <row r="205" spans="1:6" ht="15">
      <c r="A205" s="190"/>
      <c r="B205" s="181"/>
      <c r="C205" s="181"/>
      <c r="D205" s="154"/>
      <c r="E205" s="154"/>
      <c r="F205" s="184"/>
    </row>
    <row r="206" spans="1:6" ht="15">
      <c r="A206" s="190"/>
      <c r="B206" s="181"/>
      <c r="C206" s="181"/>
      <c r="D206" s="154"/>
      <c r="E206" s="154"/>
      <c r="F206" s="184"/>
    </row>
    <row r="207" spans="1:6" ht="15">
      <c r="A207" s="190"/>
      <c r="B207" s="181"/>
      <c r="C207" s="181"/>
      <c r="D207" s="154"/>
      <c r="E207" s="154"/>
      <c r="F207" s="184"/>
    </row>
    <row r="208" spans="1:6" ht="15">
      <c r="A208" s="190"/>
      <c r="B208" s="181"/>
      <c r="C208" s="181"/>
      <c r="D208" s="154"/>
      <c r="E208" s="154"/>
      <c r="F208" s="184"/>
    </row>
    <row r="209" spans="1:6" ht="15">
      <c r="A209" s="190"/>
      <c r="B209" s="181"/>
      <c r="C209" s="181"/>
      <c r="D209" s="182">
        <f>SUM(D184:D208)/2.8</f>
        <v>0</v>
      </c>
      <c r="E209" s="182">
        <f>SUM(E184:E208)/2.8</f>
        <v>0</v>
      </c>
      <c r="F209" s="184"/>
    </row>
    <row r="210" spans="1:6" ht="15">
      <c r="A210" s="190"/>
      <c r="B210" s="181"/>
      <c r="C210" s="181"/>
      <c r="D210" s="182" t="str">
        <f>IF(D209&lt;5,"0",IF(D209&gt;=5,"2"))</f>
        <v>0</v>
      </c>
      <c r="E210" s="191" t="str">
        <f>IF(E209&lt;5,"0",IF(E209&gt;=5,"2"))</f>
        <v>0</v>
      </c>
      <c r="F210" s="192"/>
    </row>
    <row r="211" spans="1:6" ht="15">
      <c r="A211" s="351" t="s">
        <v>42</v>
      </c>
      <c r="B211" s="351"/>
      <c r="C211" s="351"/>
      <c r="D211" s="351"/>
      <c r="E211" s="351"/>
      <c r="F211" s="193">
        <f>SUM(F184:F210)/2.8</f>
        <v>0</v>
      </c>
    </row>
    <row r="212" spans="1:6" ht="15">
      <c r="A212" s="77" t="s">
        <v>62</v>
      </c>
      <c r="B212" s="79"/>
      <c r="C212" s="79"/>
      <c r="D212" s="79"/>
      <c r="E212" s="81">
        <f>SUM(F181,F211)</f>
        <v>0</v>
      </c>
      <c r="F212" s="81">
        <f>ROUND(E212,0)</f>
        <v>0</v>
      </c>
    </row>
    <row r="213" spans="1:6" ht="15">
      <c r="A213" s="212" t="s">
        <v>63</v>
      </c>
      <c r="B213" s="213"/>
      <c r="C213" s="213"/>
      <c r="D213" s="213"/>
      <c r="E213" s="213"/>
      <c r="F213" s="214"/>
    </row>
    <row r="214" spans="1:6" ht="34.5">
      <c r="A214" s="85" t="str">
        <f>IF(F212&lt;8,"Un devoir décevant",IF(F212&lt;12,"Un devoir acceptable mais qui peut être amélioré",IF(F212&lt;14,"Un bon travail","Excellent devoir")))</f>
        <v>Un devoir décevant</v>
      </c>
      <c r="B214" s="154"/>
      <c r="C214" s="154"/>
      <c r="D214" s="154"/>
      <c r="E214" s="154"/>
      <c r="F214" s="86" t="str">
        <f>IF(F212&lt;8,"",IF(F212&lt;12,"",IF(F212&lt;14,"","")))</f>
        <v></v>
      </c>
    </row>
    <row r="215" spans="1:6" ht="15">
      <c r="A215" s="85" t="str">
        <f>IF(F211&lt;5,"L'argumentation est insuffisante",IF(F211&gt;=5,"L'argumentation est satisfaisante"))</f>
        <v>L'argumentation est insuffisante</v>
      </c>
      <c r="B215" s="154"/>
      <c r="C215" s="154"/>
      <c r="D215" s="154"/>
      <c r="E215" s="154"/>
      <c r="F215" s="27"/>
    </row>
    <row r="216" spans="1:6" ht="15">
      <c r="A216" s="87" t="str">
        <f>IF(F181&lt;4,"La méthode n'est pas maîtrisée",IF(F181&lt;8,"La maîtrise de la méthode est partielle","La méthode est maîtrisée"))</f>
        <v>La méthode n'est pas maîtrisée</v>
      </c>
      <c r="B216" s="156"/>
      <c r="C216" s="156"/>
      <c r="D216" s="156"/>
      <c r="E216" s="156"/>
      <c r="F216" s="157"/>
    </row>
    <row r="217" spans="1:6" ht="84.75" customHeight="1">
      <c r="A217" s="343" t="s">
        <v>31</v>
      </c>
      <c r="B217" s="343"/>
      <c r="C217" s="343"/>
      <c r="D217" s="343"/>
      <c r="E217" s="343"/>
      <c r="F217" s="34" t="s">
        <v>32</v>
      </c>
    </row>
    <row r="218" spans="1:6" ht="15" customHeight="1">
      <c r="A218" s="344" t="s">
        <v>64</v>
      </c>
      <c r="B218" s="344"/>
      <c r="C218" s="344"/>
      <c r="D218" s="344"/>
      <c r="E218" s="344"/>
      <c r="F218" s="159"/>
    </row>
    <row r="219" spans="1:6" ht="15" customHeight="1">
      <c r="A219" s="344" t="s">
        <v>35</v>
      </c>
      <c r="B219" s="344"/>
      <c r="C219" s="344"/>
      <c r="D219" s="344"/>
      <c r="E219" s="344"/>
      <c r="F219" s="160"/>
    </row>
    <row r="220" spans="1:6" ht="15.75" customHeight="1">
      <c r="A220" s="345" t="s">
        <v>146</v>
      </c>
      <c r="B220" s="345"/>
      <c r="C220" s="345"/>
      <c r="D220" s="345"/>
      <c r="E220" s="345"/>
      <c r="F220" s="47"/>
    </row>
    <row r="221" spans="1:6" ht="15" customHeight="1">
      <c r="A221" s="345" t="s">
        <v>138</v>
      </c>
      <c r="B221" s="345"/>
      <c r="C221" s="345"/>
      <c r="D221" s="345"/>
      <c r="E221" s="345"/>
      <c r="F221" s="47"/>
    </row>
    <row r="222" spans="1:6" ht="15" customHeight="1">
      <c r="A222" s="346" t="s">
        <v>139</v>
      </c>
      <c r="B222" s="346"/>
      <c r="C222" s="346"/>
      <c r="D222" s="346"/>
      <c r="E222" s="346"/>
      <c r="F222" s="161"/>
    </row>
    <row r="223" spans="1:6" ht="15" customHeight="1">
      <c r="A223" s="347" t="s">
        <v>140</v>
      </c>
      <c r="B223" s="347"/>
      <c r="C223" s="347"/>
      <c r="D223" s="347"/>
      <c r="E223" s="347"/>
      <c r="F223" s="47"/>
    </row>
    <row r="224" spans="1:6" ht="15">
      <c r="A224" s="345"/>
      <c r="B224" s="345"/>
      <c r="C224" s="345"/>
      <c r="D224" s="345"/>
      <c r="E224" s="345"/>
      <c r="F224" s="47"/>
    </row>
    <row r="225" spans="1:6" ht="15">
      <c r="A225" s="345"/>
      <c r="B225" s="345"/>
      <c r="C225" s="345"/>
      <c r="D225" s="345"/>
      <c r="E225" s="345"/>
      <c r="F225" s="47"/>
    </row>
    <row r="226" spans="1:6" ht="15">
      <c r="A226" s="162" t="str">
        <f>IF(E226&lt;3," Présentation et enjeux à refaire","Bien, vous n'avez pas à refaire la présentation et les enjeux")</f>
        <v> Présentation et enjeux à refaire</v>
      </c>
      <c r="B226" s="163" t="s">
        <v>68</v>
      </c>
      <c r="C226" s="164"/>
      <c r="D226" s="164"/>
      <c r="E226" s="164">
        <f>SUM(F220,F221,F223)</f>
        <v>0</v>
      </c>
      <c r="F226" s="47"/>
    </row>
    <row r="227" spans="1:6" ht="15" customHeight="1">
      <c r="A227" s="348" t="s">
        <v>141</v>
      </c>
      <c r="B227" s="348"/>
      <c r="C227" s="348"/>
      <c r="D227" s="348"/>
      <c r="E227" s="348"/>
      <c r="F227" s="165"/>
    </row>
    <row r="228" spans="1:6" ht="15" customHeight="1">
      <c r="A228" s="347" t="s">
        <v>142</v>
      </c>
      <c r="B228" s="347"/>
      <c r="C228" s="347"/>
      <c r="D228" s="347"/>
      <c r="E228" s="347"/>
      <c r="F228" s="166">
        <f>ROUND(D264,1)</f>
        <v>0</v>
      </c>
    </row>
    <row r="229" spans="1:6" ht="15">
      <c r="A229" s="349" t="s">
        <v>143</v>
      </c>
      <c r="B229" s="349"/>
      <c r="C229" s="349"/>
      <c r="D229" s="349"/>
      <c r="E229" s="349"/>
      <c r="F229" s="166">
        <f>ROUND(E264,1)</f>
        <v>0</v>
      </c>
    </row>
    <row r="230" spans="1:6" ht="15" customHeight="1">
      <c r="A230" s="345" t="s">
        <v>144</v>
      </c>
      <c r="B230" s="345"/>
      <c r="C230" s="345"/>
      <c r="D230" s="345"/>
      <c r="E230" s="345"/>
      <c r="F230" s="167"/>
    </row>
    <row r="231" spans="1:6" ht="15" customHeight="1">
      <c r="A231" s="347" t="s">
        <v>145</v>
      </c>
      <c r="B231" s="347"/>
      <c r="C231" s="347"/>
      <c r="D231" s="347"/>
      <c r="E231" s="347"/>
      <c r="F231" s="47"/>
    </row>
    <row r="232" spans="1:6" ht="15" customHeight="1">
      <c r="A232" s="344" t="s">
        <v>74</v>
      </c>
      <c r="B232" s="344"/>
      <c r="C232" s="344"/>
      <c r="D232" s="344"/>
      <c r="E232" s="344"/>
      <c r="F232" s="168"/>
    </row>
    <row r="233" spans="1:6" ht="15" customHeight="1">
      <c r="A233" s="345" t="s">
        <v>75</v>
      </c>
      <c r="B233" s="345"/>
      <c r="C233" s="345"/>
      <c r="D233" s="345"/>
      <c r="E233" s="345"/>
      <c r="F233" s="47"/>
    </row>
    <row r="234" spans="1:6" ht="15" customHeight="1">
      <c r="A234" s="345" t="s">
        <v>76</v>
      </c>
      <c r="B234" s="345"/>
      <c r="C234" s="345"/>
      <c r="D234" s="345"/>
      <c r="E234" s="345"/>
      <c r="F234" s="47"/>
    </row>
    <row r="235" spans="1:6" ht="15">
      <c r="A235" s="350" t="s">
        <v>77</v>
      </c>
      <c r="B235" s="350"/>
      <c r="C235" s="350"/>
      <c r="D235" s="350"/>
      <c r="E235" s="350"/>
      <c r="F235" s="48">
        <f>SUM(F220:F234)/2</f>
        <v>0</v>
      </c>
    </row>
    <row r="236" spans="1:6" ht="41.25" customHeight="1">
      <c r="A236" s="49" t="s">
        <v>78</v>
      </c>
      <c r="B236" s="169"/>
      <c r="C236" s="169" t="s">
        <v>79</v>
      </c>
      <c r="D236" s="170" t="s">
        <v>80</v>
      </c>
      <c r="E236" s="171" t="s">
        <v>81</v>
      </c>
      <c r="F236" s="172"/>
    </row>
    <row r="237" spans="1:6" ht="15">
      <c r="A237" s="49" t="s">
        <v>82</v>
      </c>
      <c r="B237" s="169"/>
      <c r="C237" s="169"/>
      <c r="D237" s="172"/>
      <c r="E237" s="173"/>
      <c r="F237" s="174"/>
    </row>
    <row r="238" spans="1:6" ht="15">
      <c r="A238" s="175" t="s">
        <v>83</v>
      </c>
      <c r="B238" s="176"/>
      <c r="C238" s="177"/>
      <c r="D238" s="178"/>
      <c r="E238" s="179"/>
      <c r="F238" s="180"/>
    </row>
    <row r="239" spans="1:6" ht="15">
      <c r="A239" s="115"/>
      <c r="B239" s="181"/>
      <c r="C239" s="181"/>
      <c r="D239" s="182"/>
      <c r="E239" s="183"/>
      <c r="F239" s="184">
        <f aca="true" t="shared" si="4" ref="F239:F255">SUM(C232:E232)/3</f>
        <v>0</v>
      </c>
    </row>
    <row r="240" spans="1:6" ht="15">
      <c r="A240" s="185"/>
      <c r="B240" s="181"/>
      <c r="C240" s="181"/>
      <c r="D240" s="182"/>
      <c r="E240" s="183"/>
      <c r="F240" s="184">
        <f t="shared" si="4"/>
        <v>0</v>
      </c>
    </row>
    <row r="241" spans="1:6" ht="15">
      <c r="A241" s="185"/>
      <c r="B241" s="181"/>
      <c r="C241" s="181"/>
      <c r="D241" s="182"/>
      <c r="E241" s="183"/>
      <c r="F241" s="184">
        <f t="shared" si="4"/>
        <v>0</v>
      </c>
    </row>
    <row r="242" spans="1:6" ht="15">
      <c r="A242" s="186"/>
      <c r="B242" s="181"/>
      <c r="C242" s="181"/>
      <c r="D242" s="182"/>
      <c r="E242" s="183"/>
      <c r="F242" s="184">
        <f t="shared" si="4"/>
        <v>0</v>
      </c>
    </row>
    <row r="243" spans="1:6" ht="15">
      <c r="A243" s="146"/>
      <c r="B243" s="181"/>
      <c r="C243" s="181"/>
      <c r="D243" s="182"/>
      <c r="E243" s="183"/>
      <c r="F243" s="184">
        <f t="shared" si="4"/>
        <v>0</v>
      </c>
    </row>
    <row r="244" spans="1:6" ht="15">
      <c r="A244" s="185"/>
      <c r="B244" s="136"/>
      <c r="C244" s="181"/>
      <c r="D244" s="182"/>
      <c r="E244" s="183"/>
      <c r="F244" s="184">
        <f t="shared" si="4"/>
        <v>0</v>
      </c>
    </row>
    <row r="245" spans="1:6" ht="15">
      <c r="A245" s="186"/>
      <c r="B245" s="181"/>
      <c r="C245" s="181"/>
      <c r="D245" s="182"/>
      <c r="E245" s="183"/>
      <c r="F245" s="184">
        <f t="shared" si="4"/>
        <v>0</v>
      </c>
    </row>
    <row r="246" spans="1:6" ht="15">
      <c r="A246" s="185"/>
      <c r="B246" s="181"/>
      <c r="C246" s="181"/>
      <c r="D246" s="182"/>
      <c r="E246" s="183"/>
      <c r="F246" s="184">
        <f t="shared" si="4"/>
        <v>0</v>
      </c>
    </row>
    <row r="247" spans="1:6" ht="15">
      <c r="A247" s="185"/>
      <c r="B247" s="181"/>
      <c r="C247" s="181"/>
      <c r="D247" s="182"/>
      <c r="E247" s="183"/>
      <c r="F247" s="184">
        <f t="shared" si="4"/>
        <v>0</v>
      </c>
    </row>
    <row r="248" spans="1:6" ht="15">
      <c r="A248" s="187"/>
      <c r="B248" s="181"/>
      <c r="C248" s="181"/>
      <c r="D248" s="182"/>
      <c r="E248" s="183"/>
      <c r="F248" s="184">
        <f t="shared" si="4"/>
        <v>0</v>
      </c>
    </row>
    <row r="249" spans="1:6" ht="15">
      <c r="A249" s="185"/>
      <c r="B249" s="181"/>
      <c r="C249" s="181"/>
      <c r="D249" s="182"/>
      <c r="E249" s="183"/>
      <c r="F249" s="184">
        <f t="shared" si="4"/>
        <v>0</v>
      </c>
    </row>
    <row r="250" spans="1:6" ht="15">
      <c r="A250" s="185"/>
      <c r="B250" s="181"/>
      <c r="C250" s="181"/>
      <c r="D250" s="182"/>
      <c r="E250" s="183"/>
      <c r="F250" s="184">
        <f t="shared" si="4"/>
        <v>0</v>
      </c>
    </row>
    <row r="251" spans="1:6" ht="15">
      <c r="A251" s="185"/>
      <c r="B251" s="181"/>
      <c r="C251" s="181"/>
      <c r="D251" s="182"/>
      <c r="E251" s="183"/>
      <c r="F251" s="184">
        <f t="shared" si="4"/>
        <v>0</v>
      </c>
    </row>
    <row r="252" spans="1:6" ht="15">
      <c r="A252" s="146"/>
      <c r="B252" s="181"/>
      <c r="C252" s="181"/>
      <c r="D252" s="182"/>
      <c r="E252" s="183"/>
      <c r="F252" s="184">
        <f t="shared" si="4"/>
        <v>0</v>
      </c>
    </row>
    <row r="253" spans="1:6" ht="15">
      <c r="A253" s="115"/>
      <c r="B253" s="181"/>
      <c r="C253" s="181"/>
      <c r="D253" s="188"/>
      <c r="E253" s="189"/>
      <c r="F253" s="184">
        <f t="shared" si="4"/>
        <v>0</v>
      </c>
    </row>
    <row r="254" spans="1:6" ht="15">
      <c r="A254" s="185"/>
      <c r="B254" s="181"/>
      <c r="C254" s="181"/>
      <c r="D254" s="188"/>
      <c r="E254" s="189"/>
      <c r="F254" s="184">
        <f t="shared" si="4"/>
        <v>0</v>
      </c>
    </row>
    <row r="255" spans="1:6" ht="15">
      <c r="A255" s="185"/>
      <c r="B255" s="181"/>
      <c r="C255" s="181"/>
      <c r="D255" s="188"/>
      <c r="E255" s="183"/>
      <c r="F255" s="184">
        <f t="shared" si="4"/>
        <v>0</v>
      </c>
    </row>
    <row r="256" spans="1:6" ht="15">
      <c r="A256" s="190"/>
      <c r="B256" s="181"/>
      <c r="C256" s="181"/>
      <c r="D256" s="154"/>
      <c r="E256" s="154"/>
      <c r="F256" s="184"/>
    </row>
    <row r="257" spans="1:6" ht="15">
      <c r="A257" s="190"/>
      <c r="B257" s="181"/>
      <c r="C257" s="181"/>
      <c r="D257" s="154"/>
      <c r="E257" s="154"/>
      <c r="F257" s="184"/>
    </row>
    <row r="258" spans="1:6" ht="15">
      <c r="A258" s="190"/>
      <c r="B258" s="181"/>
      <c r="C258" s="181"/>
      <c r="D258" s="154"/>
      <c r="E258" s="154"/>
      <c r="F258" s="184"/>
    </row>
    <row r="259" spans="1:6" ht="15">
      <c r="A259" s="190"/>
      <c r="B259" s="181"/>
      <c r="C259" s="181"/>
      <c r="D259" s="154"/>
      <c r="E259" s="154"/>
      <c r="F259" s="184"/>
    </row>
    <row r="260" spans="1:6" ht="15">
      <c r="A260" s="190"/>
      <c r="B260" s="181"/>
      <c r="C260" s="181"/>
      <c r="D260" s="154"/>
      <c r="E260" s="154"/>
      <c r="F260" s="184"/>
    </row>
    <row r="261" spans="1:6" ht="15">
      <c r="A261" s="190"/>
      <c r="B261" s="181"/>
      <c r="C261" s="181"/>
      <c r="D261" s="154"/>
      <c r="E261" s="154"/>
      <c r="F261" s="184"/>
    </row>
    <row r="262" spans="1:6" ht="15">
      <c r="A262" s="190"/>
      <c r="B262" s="181"/>
      <c r="C262" s="181"/>
      <c r="D262" s="154"/>
      <c r="E262" s="154"/>
      <c r="F262" s="184"/>
    </row>
    <row r="263" spans="1:6" ht="15">
      <c r="A263" s="190"/>
      <c r="B263" s="181"/>
      <c r="C263" s="181"/>
      <c r="D263" s="182">
        <f>SUM(D238:D262)/2.8</f>
        <v>0</v>
      </c>
      <c r="E263" s="182">
        <f>SUM(E238:E262)/2.8</f>
        <v>0</v>
      </c>
      <c r="F263" s="184"/>
    </row>
    <row r="264" spans="1:6" ht="15">
      <c r="A264" s="190"/>
      <c r="B264" s="181"/>
      <c r="C264" s="181"/>
      <c r="D264" s="182" t="str">
        <f>IF(D263&lt;5,"0",IF(D263&gt;=5,"2"))</f>
        <v>0</v>
      </c>
      <c r="E264" s="191" t="str">
        <f>IF(E263&lt;5,"0",IF(E263&gt;=5,"2"))</f>
        <v>0</v>
      </c>
      <c r="F264" s="192"/>
    </row>
    <row r="265" spans="1:6" ht="15">
      <c r="A265" s="351" t="s">
        <v>42</v>
      </c>
      <c r="B265" s="351"/>
      <c r="C265" s="351"/>
      <c r="D265" s="351"/>
      <c r="E265" s="351"/>
      <c r="F265" s="193">
        <f>SUM(F238:F264)/2.8</f>
        <v>0</v>
      </c>
    </row>
    <row r="266" spans="1:6" ht="15">
      <c r="A266" s="77" t="s">
        <v>62</v>
      </c>
      <c r="B266" s="79"/>
      <c r="C266" s="79"/>
      <c r="D266" s="79"/>
      <c r="E266" s="81">
        <f>SUM(F235,F265)</f>
        <v>0</v>
      </c>
      <c r="F266" s="81">
        <f>ROUND(E266,0)</f>
        <v>0</v>
      </c>
    </row>
    <row r="267" spans="1:6" ht="15">
      <c r="A267" s="194" t="s">
        <v>63</v>
      </c>
      <c r="B267" s="195"/>
      <c r="C267" s="195"/>
      <c r="D267" s="195"/>
      <c r="E267" s="195"/>
      <c r="F267" s="196"/>
    </row>
    <row r="268" spans="1:6" ht="34.5">
      <c r="A268" s="85" t="str">
        <f>IF(F266&lt;8,"Un devoir décevant",IF(F266&lt;12,"Un devoir acceptable mais qui peut être amélioré",IF(F266&lt;14,"Un bon travail","Excellent devoir")))</f>
        <v>Un devoir décevant</v>
      </c>
      <c r="B268" s="154"/>
      <c r="C268" s="154"/>
      <c r="D268" s="154"/>
      <c r="E268" s="154"/>
      <c r="F268" s="86" t="str">
        <f>IF(F266&lt;8,"",IF(F266&lt;12,"",IF(F266&lt;14,"","")))</f>
        <v></v>
      </c>
    </row>
    <row r="269" spans="1:6" ht="15">
      <c r="A269" s="85" t="str">
        <f>IF(F265&lt;5,"L'argumentation est insuffisante",IF(F265&gt;=5,"L'argumentation est satisfaisante"))</f>
        <v>L'argumentation est insuffisante</v>
      </c>
      <c r="B269" s="154"/>
      <c r="C269" s="154"/>
      <c r="D269" s="154"/>
      <c r="E269" s="154"/>
      <c r="F269" s="27"/>
    </row>
    <row r="270" spans="1:6" ht="15">
      <c r="A270" s="87" t="str">
        <f>IF(F235&lt;4,"La méthode n'est pas maîtrisée",IF(F235&lt;8,"La maîtrise de la méthode est partielle","La méthode est maîtrisée"))</f>
        <v>La méthode n'est pas maîtrisée</v>
      </c>
      <c r="B270" s="156"/>
      <c r="C270" s="156"/>
      <c r="D270" s="156"/>
      <c r="E270" s="156"/>
      <c r="F270" s="157"/>
    </row>
    <row r="271" spans="1:6" ht="84.75" customHeight="1">
      <c r="A271" s="352" t="s">
        <v>31</v>
      </c>
      <c r="B271" s="352"/>
      <c r="C271" s="352"/>
      <c r="D271" s="352"/>
      <c r="E271" s="352"/>
      <c r="F271" s="89" t="s">
        <v>32</v>
      </c>
    </row>
    <row r="272" spans="1:6" ht="15" customHeight="1">
      <c r="A272" s="353" t="s">
        <v>64</v>
      </c>
      <c r="B272" s="353"/>
      <c r="C272" s="353"/>
      <c r="D272" s="353"/>
      <c r="E272" s="353"/>
      <c r="F272" s="197"/>
    </row>
    <row r="273" spans="1:6" ht="15" customHeight="1">
      <c r="A273" s="353" t="s">
        <v>35</v>
      </c>
      <c r="B273" s="353"/>
      <c r="C273" s="353"/>
      <c r="D273" s="353"/>
      <c r="E273" s="353"/>
      <c r="F273" s="198"/>
    </row>
    <row r="274" spans="1:6" ht="15.75" customHeight="1">
      <c r="A274" s="345" t="s">
        <v>146</v>
      </c>
      <c r="B274" s="345"/>
      <c r="C274" s="345"/>
      <c r="D274" s="345"/>
      <c r="E274" s="345"/>
      <c r="F274" s="47"/>
    </row>
    <row r="275" spans="1:6" ht="15" customHeight="1">
      <c r="A275" s="345" t="s">
        <v>138</v>
      </c>
      <c r="B275" s="345"/>
      <c r="C275" s="345"/>
      <c r="D275" s="345"/>
      <c r="E275" s="345"/>
      <c r="F275" s="47"/>
    </row>
    <row r="276" spans="1:6" ht="15" customHeight="1">
      <c r="A276" s="346" t="s">
        <v>139</v>
      </c>
      <c r="B276" s="346"/>
      <c r="C276" s="346"/>
      <c r="D276" s="346"/>
      <c r="E276" s="346"/>
      <c r="F276" s="161"/>
    </row>
    <row r="277" spans="1:6" ht="15" customHeight="1">
      <c r="A277" s="347" t="s">
        <v>140</v>
      </c>
      <c r="B277" s="347"/>
      <c r="C277" s="347"/>
      <c r="D277" s="347"/>
      <c r="E277" s="347"/>
      <c r="F277" s="47"/>
    </row>
    <row r="278" spans="1:6" ht="15">
      <c r="A278" s="345"/>
      <c r="B278" s="345"/>
      <c r="C278" s="345"/>
      <c r="D278" s="345"/>
      <c r="E278" s="345"/>
      <c r="F278" s="47"/>
    </row>
    <row r="279" spans="1:6" ht="15">
      <c r="A279" s="345"/>
      <c r="B279" s="345"/>
      <c r="C279" s="345"/>
      <c r="D279" s="345"/>
      <c r="E279" s="345"/>
      <c r="F279" s="47"/>
    </row>
    <row r="280" spans="1:6" ht="15">
      <c r="A280" s="162" t="str">
        <f>IF(E280&lt;3," Présentation et enjeux à refaire","Bien, vous n'avez pas à refaire la présentation et les enjeux")</f>
        <v> Présentation et enjeux à refaire</v>
      </c>
      <c r="B280" s="163" t="s">
        <v>68</v>
      </c>
      <c r="C280" s="164"/>
      <c r="D280" s="164"/>
      <c r="E280" s="164">
        <f>SUM(F274,F275,F277)</f>
        <v>0</v>
      </c>
      <c r="F280" s="47"/>
    </row>
    <row r="281" spans="1:6" ht="15" customHeight="1">
      <c r="A281" s="348" t="s">
        <v>141</v>
      </c>
      <c r="B281" s="348"/>
      <c r="C281" s="348"/>
      <c r="D281" s="348"/>
      <c r="E281" s="348"/>
      <c r="F281" s="165"/>
    </row>
    <row r="282" spans="1:6" ht="15" customHeight="1">
      <c r="A282" s="347" t="s">
        <v>142</v>
      </c>
      <c r="B282" s="347"/>
      <c r="C282" s="347"/>
      <c r="D282" s="347"/>
      <c r="E282" s="347"/>
      <c r="F282" s="166">
        <f>ROUND(D318,1)</f>
        <v>0</v>
      </c>
    </row>
    <row r="283" spans="1:6" ht="15">
      <c r="A283" s="349" t="s">
        <v>143</v>
      </c>
      <c r="B283" s="349"/>
      <c r="C283" s="349"/>
      <c r="D283" s="349"/>
      <c r="E283" s="349"/>
      <c r="F283" s="166">
        <f>ROUND(E318,1)</f>
        <v>0</v>
      </c>
    </row>
    <row r="284" spans="1:6" ht="15" customHeight="1">
      <c r="A284" s="345" t="s">
        <v>144</v>
      </c>
      <c r="B284" s="345"/>
      <c r="C284" s="345"/>
      <c r="D284" s="345"/>
      <c r="E284" s="345"/>
      <c r="F284" s="167"/>
    </row>
    <row r="285" spans="1:6" ht="15" customHeight="1">
      <c r="A285" s="347" t="s">
        <v>145</v>
      </c>
      <c r="B285" s="347"/>
      <c r="C285" s="347"/>
      <c r="D285" s="347"/>
      <c r="E285" s="347"/>
      <c r="F285" s="47"/>
    </row>
    <row r="286" spans="1:6" ht="15" customHeight="1">
      <c r="A286" s="353" t="s">
        <v>74</v>
      </c>
      <c r="B286" s="353"/>
      <c r="C286" s="353"/>
      <c r="D286" s="353"/>
      <c r="E286" s="353"/>
      <c r="F286" s="199"/>
    </row>
    <row r="287" spans="1:6" ht="15" customHeight="1">
      <c r="A287" s="345" t="s">
        <v>75</v>
      </c>
      <c r="B287" s="345"/>
      <c r="C287" s="345"/>
      <c r="D287" s="345"/>
      <c r="E287" s="345"/>
      <c r="F287" s="47"/>
    </row>
    <row r="288" spans="1:6" ht="15" customHeight="1">
      <c r="A288" s="345" t="s">
        <v>76</v>
      </c>
      <c r="B288" s="345"/>
      <c r="C288" s="345"/>
      <c r="D288" s="345"/>
      <c r="E288" s="345"/>
      <c r="F288" s="47"/>
    </row>
    <row r="289" spans="1:6" ht="15">
      <c r="A289" s="350" t="s">
        <v>77</v>
      </c>
      <c r="B289" s="350"/>
      <c r="C289" s="350"/>
      <c r="D289" s="350"/>
      <c r="E289" s="350"/>
      <c r="F289" s="48">
        <f>SUM(F274:F288)/2</f>
        <v>0</v>
      </c>
    </row>
    <row r="290" spans="1:6" ht="39" customHeight="1">
      <c r="A290" s="90" t="s">
        <v>78</v>
      </c>
      <c r="B290" s="200"/>
      <c r="C290" s="200" t="s">
        <v>79</v>
      </c>
      <c r="D290" s="201" t="s">
        <v>80</v>
      </c>
      <c r="E290" s="202" t="s">
        <v>81</v>
      </c>
      <c r="F290" s="203"/>
    </row>
    <row r="291" spans="1:6" ht="15">
      <c r="A291" s="90" t="s">
        <v>82</v>
      </c>
      <c r="B291" s="200"/>
      <c r="C291" s="200"/>
      <c r="D291" s="203"/>
      <c r="E291" s="204"/>
      <c r="F291" s="205"/>
    </row>
    <row r="292" spans="1:6" ht="15">
      <c r="A292" s="206" t="s">
        <v>83</v>
      </c>
      <c r="B292" s="207"/>
      <c r="C292" s="208"/>
      <c r="D292" s="209"/>
      <c r="E292" s="210"/>
      <c r="F292" s="211"/>
    </row>
    <row r="293" spans="1:6" ht="15">
      <c r="A293" s="115"/>
      <c r="B293" s="181"/>
      <c r="C293" s="181"/>
      <c r="D293" s="182"/>
      <c r="E293" s="183"/>
      <c r="F293" s="184">
        <f aca="true" t="shared" si="5" ref="F293:F309">SUM(C286:E286)/3</f>
        <v>0</v>
      </c>
    </row>
    <row r="294" spans="1:6" ht="15">
      <c r="A294" s="185"/>
      <c r="B294" s="181"/>
      <c r="C294" s="181"/>
      <c r="D294" s="182"/>
      <c r="E294" s="183"/>
      <c r="F294" s="184">
        <f t="shared" si="5"/>
        <v>0</v>
      </c>
    </row>
    <row r="295" spans="1:6" ht="15">
      <c r="A295" s="185"/>
      <c r="B295" s="181"/>
      <c r="C295" s="181"/>
      <c r="D295" s="182"/>
      <c r="E295" s="183"/>
      <c r="F295" s="184">
        <f t="shared" si="5"/>
        <v>0</v>
      </c>
    </row>
    <row r="296" spans="1:6" ht="15">
      <c r="A296" s="186"/>
      <c r="B296" s="181"/>
      <c r="C296" s="181"/>
      <c r="D296" s="182"/>
      <c r="E296" s="183"/>
      <c r="F296" s="184">
        <f t="shared" si="5"/>
        <v>0</v>
      </c>
    </row>
    <row r="297" spans="1:6" ht="15">
      <c r="A297" s="146"/>
      <c r="B297" s="181"/>
      <c r="C297" s="181"/>
      <c r="D297" s="182"/>
      <c r="E297" s="183"/>
      <c r="F297" s="184">
        <f t="shared" si="5"/>
        <v>0</v>
      </c>
    </row>
    <row r="298" spans="1:6" ht="15">
      <c r="A298" s="185"/>
      <c r="B298" s="136"/>
      <c r="C298" s="181"/>
      <c r="D298" s="182"/>
      <c r="E298" s="183"/>
      <c r="F298" s="184">
        <f t="shared" si="5"/>
        <v>0</v>
      </c>
    </row>
    <row r="299" spans="1:6" ht="15">
      <c r="A299" s="186"/>
      <c r="B299" s="181"/>
      <c r="C299" s="181"/>
      <c r="D299" s="182"/>
      <c r="E299" s="183"/>
      <c r="F299" s="184">
        <f t="shared" si="5"/>
        <v>0</v>
      </c>
    </row>
    <row r="300" spans="1:6" ht="15">
      <c r="A300" s="185"/>
      <c r="B300" s="181"/>
      <c r="C300" s="181"/>
      <c r="D300" s="182"/>
      <c r="E300" s="183"/>
      <c r="F300" s="184">
        <f t="shared" si="5"/>
        <v>0</v>
      </c>
    </row>
    <row r="301" spans="1:6" ht="15">
      <c r="A301" s="185"/>
      <c r="B301" s="181"/>
      <c r="C301" s="181"/>
      <c r="D301" s="182"/>
      <c r="E301" s="183"/>
      <c r="F301" s="184">
        <f t="shared" si="5"/>
        <v>0</v>
      </c>
    </row>
    <row r="302" spans="1:6" ht="15">
      <c r="A302" s="187"/>
      <c r="B302" s="181"/>
      <c r="C302" s="181"/>
      <c r="D302" s="182"/>
      <c r="E302" s="183"/>
      <c r="F302" s="184">
        <f t="shared" si="5"/>
        <v>0</v>
      </c>
    </row>
    <row r="303" spans="1:6" ht="15">
      <c r="A303" s="185"/>
      <c r="B303" s="181"/>
      <c r="C303" s="181"/>
      <c r="D303" s="182"/>
      <c r="E303" s="183"/>
      <c r="F303" s="184">
        <f t="shared" si="5"/>
        <v>0</v>
      </c>
    </row>
    <row r="304" spans="1:6" ht="15">
      <c r="A304" s="185"/>
      <c r="B304" s="181"/>
      <c r="C304" s="181"/>
      <c r="D304" s="182"/>
      <c r="E304" s="183"/>
      <c r="F304" s="184">
        <f t="shared" si="5"/>
        <v>0</v>
      </c>
    </row>
    <row r="305" spans="1:6" ht="15">
      <c r="A305" s="185"/>
      <c r="B305" s="181"/>
      <c r="C305" s="181"/>
      <c r="D305" s="182"/>
      <c r="E305" s="183"/>
      <c r="F305" s="184">
        <f t="shared" si="5"/>
        <v>0</v>
      </c>
    </row>
    <row r="306" spans="1:6" ht="15">
      <c r="A306" s="146"/>
      <c r="B306" s="181"/>
      <c r="C306" s="181"/>
      <c r="D306" s="182"/>
      <c r="E306" s="183"/>
      <c r="F306" s="184">
        <f t="shared" si="5"/>
        <v>0</v>
      </c>
    </row>
    <row r="307" spans="1:6" ht="15">
      <c r="A307" s="115"/>
      <c r="B307" s="181"/>
      <c r="C307" s="181"/>
      <c r="D307" s="188"/>
      <c r="E307" s="189"/>
      <c r="F307" s="184">
        <f t="shared" si="5"/>
        <v>0</v>
      </c>
    </row>
    <row r="308" spans="1:6" ht="15">
      <c r="A308" s="185"/>
      <c r="B308" s="181"/>
      <c r="C308" s="181"/>
      <c r="D308" s="188"/>
      <c r="E308" s="189"/>
      <c r="F308" s="184">
        <f t="shared" si="5"/>
        <v>0</v>
      </c>
    </row>
    <row r="309" spans="1:6" ht="15">
      <c r="A309" s="185"/>
      <c r="B309" s="181"/>
      <c r="C309" s="181"/>
      <c r="D309" s="188"/>
      <c r="E309" s="183"/>
      <c r="F309" s="184">
        <f t="shared" si="5"/>
        <v>0</v>
      </c>
    </row>
    <row r="310" spans="1:6" ht="15">
      <c r="A310" s="190"/>
      <c r="B310" s="181"/>
      <c r="C310" s="181"/>
      <c r="D310" s="154"/>
      <c r="E310" s="154"/>
      <c r="F310" s="184"/>
    </row>
    <row r="311" spans="1:6" ht="15">
      <c r="A311" s="190"/>
      <c r="B311" s="181"/>
      <c r="C311" s="181"/>
      <c r="D311" s="154"/>
      <c r="E311" s="154"/>
      <c r="F311" s="184"/>
    </row>
    <row r="312" spans="1:6" ht="15">
      <c r="A312" s="190"/>
      <c r="B312" s="181"/>
      <c r="C312" s="181"/>
      <c r="D312" s="154"/>
      <c r="E312" s="154"/>
      <c r="F312" s="184"/>
    </row>
    <row r="313" spans="1:6" ht="15">
      <c r="A313" s="190"/>
      <c r="B313" s="181"/>
      <c r="C313" s="181"/>
      <c r="D313" s="154"/>
      <c r="E313" s="154"/>
      <c r="F313" s="184"/>
    </row>
    <row r="314" spans="1:6" ht="15">
      <c r="A314" s="190"/>
      <c r="B314" s="181"/>
      <c r="C314" s="181"/>
      <c r="D314" s="154"/>
      <c r="E314" s="154"/>
      <c r="F314" s="184"/>
    </row>
    <row r="315" spans="1:6" ht="15">
      <c r="A315" s="190"/>
      <c r="B315" s="181"/>
      <c r="C315" s="181"/>
      <c r="D315" s="154"/>
      <c r="E315" s="154"/>
      <c r="F315" s="184"/>
    </row>
    <row r="316" spans="1:6" ht="15">
      <c r="A316" s="190"/>
      <c r="B316" s="181"/>
      <c r="C316" s="181"/>
      <c r="D316" s="154"/>
      <c r="E316" s="154"/>
      <c r="F316" s="184"/>
    </row>
    <row r="317" spans="1:6" ht="15">
      <c r="A317" s="190"/>
      <c r="B317" s="181"/>
      <c r="C317" s="181"/>
      <c r="D317" s="182">
        <f>SUM(D292:D316)/2.8</f>
        <v>0</v>
      </c>
      <c r="E317" s="182">
        <f>SUM(E292:E316)/2.8</f>
        <v>0</v>
      </c>
      <c r="F317" s="184"/>
    </row>
    <row r="318" spans="1:6" ht="15">
      <c r="A318" s="190"/>
      <c r="B318" s="181"/>
      <c r="C318" s="181"/>
      <c r="D318" s="182" t="str">
        <f>IF(D317&lt;5,"0",IF(D317&gt;=5,"2"))</f>
        <v>0</v>
      </c>
      <c r="E318" s="191" t="str">
        <f>IF(E317&lt;5,"0",IF(E317&gt;=5,"2"))</f>
        <v>0</v>
      </c>
      <c r="F318" s="192"/>
    </row>
    <row r="319" spans="1:6" ht="15">
      <c r="A319" s="351" t="s">
        <v>42</v>
      </c>
      <c r="B319" s="351"/>
      <c r="C319" s="351"/>
      <c r="D319" s="351"/>
      <c r="E319" s="351"/>
      <c r="F319" s="193">
        <f>SUM(F292:F318)/2.8</f>
        <v>0</v>
      </c>
    </row>
    <row r="320" spans="1:6" ht="15">
      <c r="A320" s="77" t="s">
        <v>62</v>
      </c>
      <c r="B320" s="79"/>
      <c r="C320" s="79"/>
      <c r="D320" s="79"/>
      <c r="E320" s="81">
        <f>SUM(F289,F319)</f>
        <v>0</v>
      </c>
      <c r="F320" s="81">
        <f>ROUND(E320,0)</f>
        <v>0</v>
      </c>
    </row>
    <row r="321" spans="1:6" ht="15">
      <c r="A321" s="212" t="s">
        <v>63</v>
      </c>
      <c r="B321" s="213"/>
      <c r="C321" s="213"/>
      <c r="D321" s="213"/>
      <c r="E321" s="213"/>
      <c r="F321" s="214"/>
    </row>
    <row r="322" spans="1:6" ht="34.5">
      <c r="A322" s="85" t="str">
        <f>IF(F320&lt;8,"Un devoir décevant",IF(F320&lt;12,"Un devoir acceptable mais qui peut être amélioré",IF(F320&lt;14,"Un bon travail","Excellent devoir")))</f>
        <v>Un devoir décevant</v>
      </c>
      <c r="B322" s="154"/>
      <c r="C322" s="154"/>
      <c r="D322" s="154"/>
      <c r="E322" s="154"/>
      <c r="F322" s="86" t="str">
        <f>IF(F320&lt;8,"",IF(F320&lt;12,"",IF(F320&lt;14,"","")))</f>
        <v></v>
      </c>
    </row>
    <row r="323" spans="1:6" ht="15">
      <c r="A323" s="85" t="str">
        <f>IF(F319&lt;5,"L'argumentation est insuffisante",IF(F319&gt;=5,"L'argumentation est satisfaisante"))</f>
        <v>L'argumentation est insuffisante</v>
      </c>
      <c r="B323" s="154"/>
      <c r="C323" s="154"/>
      <c r="D323" s="154"/>
      <c r="E323" s="154"/>
      <c r="F323" s="27"/>
    </row>
    <row r="324" spans="1:6" ht="15">
      <c r="A324" s="87" t="str">
        <f>IF(F289&lt;4,"La méthode n'est pas maîtrisée",IF(F289&lt;8,"La maîtrise de la méthode est partielle","La méthode est maîtrisée"))</f>
        <v>La méthode n'est pas maîtrisée</v>
      </c>
      <c r="B324" s="156"/>
      <c r="C324" s="156"/>
      <c r="D324" s="156"/>
      <c r="E324" s="156"/>
      <c r="F324" s="157"/>
    </row>
  </sheetData>
  <sheetProtection selectLockedCells="1" selectUnlockedCells="1"/>
  <mergeCells count="114">
    <mergeCell ref="A285:E285"/>
    <mergeCell ref="A286:E286"/>
    <mergeCell ref="A287:E287"/>
    <mergeCell ref="A288:E288"/>
    <mergeCell ref="A289:E289"/>
    <mergeCell ref="A319:E319"/>
    <mergeCell ref="A278:E278"/>
    <mergeCell ref="A279:E279"/>
    <mergeCell ref="A281:E281"/>
    <mergeCell ref="A282:E282"/>
    <mergeCell ref="A283:E283"/>
    <mergeCell ref="A284:E284"/>
    <mergeCell ref="A272:E272"/>
    <mergeCell ref="A273:E273"/>
    <mergeCell ref="A274:E274"/>
    <mergeCell ref="A275:E275"/>
    <mergeCell ref="A276:E276"/>
    <mergeCell ref="A277:E277"/>
    <mergeCell ref="A232:E232"/>
    <mergeCell ref="A233:E233"/>
    <mergeCell ref="A234:E234"/>
    <mergeCell ref="A235:E235"/>
    <mergeCell ref="A265:E265"/>
    <mergeCell ref="A271:E271"/>
    <mergeCell ref="A225:E225"/>
    <mergeCell ref="A227:E227"/>
    <mergeCell ref="A228:E228"/>
    <mergeCell ref="A229:E229"/>
    <mergeCell ref="A230:E230"/>
    <mergeCell ref="A231:E231"/>
    <mergeCell ref="A219:E219"/>
    <mergeCell ref="A220:E220"/>
    <mergeCell ref="A221:E221"/>
    <mergeCell ref="A222:E222"/>
    <mergeCell ref="A223:E223"/>
    <mergeCell ref="A224:E224"/>
    <mergeCell ref="A179:E179"/>
    <mergeCell ref="A180:E180"/>
    <mergeCell ref="A181:E181"/>
    <mergeCell ref="A211:E211"/>
    <mergeCell ref="A217:E217"/>
    <mergeCell ref="A218:E218"/>
    <mergeCell ref="A173:E173"/>
    <mergeCell ref="A174:E174"/>
    <mergeCell ref="A175:E175"/>
    <mergeCell ref="A176:E176"/>
    <mergeCell ref="A177:E177"/>
    <mergeCell ref="A178:E178"/>
    <mergeCell ref="A166:E166"/>
    <mergeCell ref="A167:E167"/>
    <mergeCell ref="A168:E168"/>
    <mergeCell ref="A169:E169"/>
    <mergeCell ref="A170:E170"/>
    <mergeCell ref="A171:E171"/>
    <mergeCell ref="A126:E126"/>
    <mergeCell ref="A127:E127"/>
    <mergeCell ref="A157:E157"/>
    <mergeCell ref="A163:E163"/>
    <mergeCell ref="A164:E164"/>
    <mergeCell ref="A165:E165"/>
    <mergeCell ref="A120:E120"/>
    <mergeCell ref="A121:E121"/>
    <mergeCell ref="A122:E122"/>
    <mergeCell ref="A123:E123"/>
    <mergeCell ref="A124:E124"/>
    <mergeCell ref="A125:E125"/>
    <mergeCell ref="A113:E113"/>
    <mergeCell ref="A114:E114"/>
    <mergeCell ref="A115:E115"/>
    <mergeCell ref="A116:E116"/>
    <mergeCell ref="A117:E117"/>
    <mergeCell ref="A119:E119"/>
    <mergeCell ref="A73:E73"/>
    <mergeCell ref="A103:E103"/>
    <mergeCell ref="A109:E109"/>
    <mergeCell ref="A110:E110"/>
    <mergeCell ref="A111:E111"/>
    <mergeCell ref="A112:E112"/>
    <mergeCell ref="A67:E67"/>
    <mergeCell ref="A68:E68"/>
    <mergeCell ref="A69:E69"/>
    <mergeCell ref="A70:E70"/>
    <mergeCell ref="A71:E71"/>
    <mergeCell ref="A72:E72"/>
    <mergeCell ref="A60:E60"/>
    <mergeCell ref="A61:E61"/>
    <mergeCell ref="A62:E62"/>
    <mergeCell ref="A63:E63"/>
    <mergeCell ref="A65:E65"/>
    <mergeCell ref="A66:E66"/>
    <mergeCell ref="A49:E49"/>
    <mergeCell ref="A55:E55"/>
    <mergeCell ref="A56:E56"/>
    <mergeCell ref="A57:E57"/>
    <mergeCell ref="A58:E58"/>
    <mergeCell ref="A59:E59"/>
    <mergeCell ref="A14:E14"/>
    <mergeCell ref="A15:E15"/>
    <mergeCell ref="A16:E16"/>
    <mergeCell ref="A17:E17"/>
    <mergeCell ref="A18:E18"/>
    <mergeCell ref="A19:E19"/>
    <mergeCell ref="A7:E7"/>
    <mergeCell ref="A8:E8"/>
    <mergeCell ref="A9:E9"/>
    <mergeCell ref="A11:E11"/>
    <mergeCell ref="A12:E12"/>
    <mergeCell ref="A13:E13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F324"/>
  <sheetViews>
    <sheetView zoomScalePageLayoutView="0" workbookViewId="0" topLeftCell="A1">
      <selection activeCell="F324" sqref="A1:F324"/>
    </sheetView>
  </sheetViews>
  <sheetFormatPr defaultColWidth="11.00390625" defaultRowHeight="15"/>
  <cols>
    <col min="1" max="1" width="68.28125" style="0" customWidth="1"/>
  </cols>
  <sheetData>
    <row r="1" spans="1:6" ht="81.75" customHeight="1">
      <c r="A1" s="343" t="s">
        <v>31</v>
      </c>
      <c r="B1" s="343"/>
      <c r="C1" s="343"/>
      <c r="D1" s="343"/>
      <c r="E1" s="343"/>
      <c r="F1" s="34" t="s">
        <v>32</v>
      </c>
    </row>
    <row r="2" spans="1:6" ht="15" customHeight="1">
      <c r="A2" s="344" t="s">
        <v>64</v>
      </c>
      <c r="B2" s="344"/>
      <c r="C2" s="344"/>
      <c r="D2" s="344"/>
      <c r="E2" s="344"/>
      <c r="F2" s="159"/>
    </row>
    <row r="3" spans="1:6" ht="15.75" customHeight="1">
      <c r="A3" s="344" t="s">
        <v>35</v>
      </c>
      <c r="B3" s="344"/>
      <c r="C3" s="344"/>
      <c r="D3" s="344"/>
      <c r="E3" s="344"/>
      <c r="F3" s="160"/>
    </row>
    <row r="4" spans="1:6" ht="15.75" customHeight="1">
      <c r="A4" s="345" t="s">
        <v>137</v>
      </c>
      <c r="B4" s="345"/>
      <c r="C4" s="345"/>
      <c r="D4" s="345"/>
      <c r="E4" s="345"/>
      <c r="F4" s="47"/>
    </row>
    <row r="5" spans="1:6" ht="15.75" customHeight="1">
      <c r="A5" s="345" t="s">
        <v>138</v>
      </c>
      <c r="B5" s="345"/>
      <c r="C5" s="345"/>
      <c r="D5" s="345"/>
      <c r="E5" s="345"/>
      <c r="F5" s="47"/>
    </row>
    <row r="6" spans="1:6" ht="15.75" customHeight="1">
      <c r="A6" s="346" t="s">
        <v>139</v>
      </c>
      <c r="B6" s="346"/>
      <c r="C6" s="346"/>
      <c r="D6" s="346"/>
      <c r="E6" s="346"/>
      <c r="F6" s="161"/>
    </row>
    <row r="7" spans="1:6" ht="15.75" customHeight="1">
      <c r="A7" s="347" t="s">
        <v>140</v>
      </c>
      <c r="B7" s="347"/>
      <c r="C7" s="347"/>
      <c r="D7" s="347"/>
      <c r="E7" s="347"/>
      <c r="F7" s="47"/>
    </row>
    <row r="8" spans="1:6" ht="15">
      <c r="A8" s="345"/>
      <c r="B8" s="345"/>
      <c r="C8" s="345"/>
      <c r="D8" s="345"/>
      <c r="E8" s="345"/>
      <c r="F8" s="47"/>
    </row>
    <row r="9" spans="1:6" ht="15">
      <c r="A9" s="345"/>
      <c r="B9" s="345"/>
      <c r="C9" s="345"/>
      <c r="D9" s="345"/>
      <c r="E9" s="345"/>
      <c r="F9" s="47"/>
    </row>
    <row r="10" spans="1:6" ht="15">
      <c r="A10" s="162" t="str">
        <f>IF(E10&lt;3," Présentation et enjeux à refaire","Bien, vous n'avez pas à refaire la présentation et les enjeux")</f>
        <v> Présentation et enjeux à refaire</v>
      </c>
      <c r="B10" s="163" t="s">
        <v>68</v>
      </c>
      <c r="C10" s="164"/>
      <c r="D10" s="164"/>
      <c r="E10" s="164">
        <f>SUM(F4,F5,F7)</f>
        <v>0</v>
      </c>
      <c r="F10" s="47"/>
    </row>
    <row r="11" spans="1:6" ht="15.75" customHeight="1">
      <c r="A11" s="348" t="s">
        <v>141</v>
      </c>
      <c r="B11" s="348"/>
      <c r="C11" s="348"/>
      <c r="D11" s="348"/>
      <c r="E11" s="348"/>
      <c r="F11" s="165"/>
    </row>
    <row r="12" spans="1:6" ht="15.75" customHeight="1">
      <c r="A12" s="347" t="s">
        <v>142</v>
      </c>
      <c r="B12" s="347"/>
      <c r="C12" s="347"/>
      <c r="D12" s="347"/>
      <c r="E12" s="347"/>
      <c r="F12" s="166">
        <f>ROUND(D48,1)</f>
        <v>0</v>
      </c>
    </row>
    <row r="13" spans="1:6" ht="15">
      <c r="A13" s="349" t="s">
        <v>143</v>
      </c>
      <c r="B13" s="349"/>
      <c r="C13" s="349"/>
      <c r="D13" s="349"/>
      <c r="E13" s="349"/>
      <c r="F13" s="166">
        <f>ROUND(E48,1)</f>
        <v>0</v>
      </c>
    </row>
    <row r="14" spans="1:6" ht="15.75" customHeight="1">
      <c r="A14" s="345" t="s">
        <v>144</v>
      </c>
      <c r="B14" s="345"/>
      <c r="C14" s="345"/>
      <c r="D14" s="345"/>
      <c r="E14" s="345"/>
      <c r="F14" s="167"/>
    </row>
    <row r="15" spans="1:6" ht="15.75" customHeight="1">
      <c r="A15" s="347" t="s">
        <v>145</v>
      </c>
      <c r="B15" s="347"/>
      <c r="C15" s="347"/>
      <c r="D15" s="347"/>
      <c r="E15" s="347"/>
      <c r="F15" s="47"/>
    </row>
    <row r="16" spans="1:6" ht="15.75" customHeight="1">
      <c r="A16" s="344" t="s">
        <v>74</v>
      </c>
      <c r="B16" s="344"/>
      <c r="C16" s="344"/>
      <c r="D16" s="344"/>
      <c r="E16" s="344"/>
      <c r="F16" s="168"/>
    </row>
    <row r="17" spans="1:6" ht="15.75" customHeight="1">
      <c r="A17" s="345" t="s">
        <v>75</v>
      </c>
      <c r="B17" s="345"/>
      <c r="C17" s="345"/>
      <c r="D17" s="345"/>
      <c r="E17" s="345"/>
      <c r="F17" s="47"/>
    </row>
    <row r="18" spans="1:6" ht="15.75" customHeight="1">
      <c r="A18" s="345" t="s">
        <v>76</v>
      </c>
      <c r="B18" s="345"/>
      <c r="C18" s="345"/>
      <c r="D18" s="345"/>
      <c r="E18" s="345"/>
      <c r="F18" s="47"/>
    </row>
    <row r="19" spans="1:6" ht="15">
      <c r="A19" s="350" t="s">
        <v>77</v>
      </c>
      <c r="B19" s="350"/>
      <c r="C19" s="350"/>
      <c r="D19" s="350"/>
      <c r="E19" s="350"/>
      <c r="F19" s="48">
        <f>SUM(F4:F18)/2</f>
        <v>0</v>
      </c>
    </row>
    <row r="20" spans="1:6" ht="54.75" customHeight="1">
      <c r="A20" s="49" t="s">
        <v>78</v>
      </c>
      <c r="B20" s="169"/>
      <c r="C20" s="169" t="s">
        <v>79</v>
      </c>
      <c r="D20" s="170" t="s">
        <v>80</v>
      </c>
      <c r="E20" s="171" t="s">
        <v>81</v>
      </c>
      <c r="F20" s="172"/>
    </row>
    <row r="21" spans="1:6" ht="15">
      <c r="A21" s="49" t="s">
        <v>82</v>
      </c>
      <c r="B21" s="169"/>
      <c r="C21" s="169"/>
      <c r="D21" s="172"/>
      <c r="E21" s="173"/>
      <c r="F21" s="174"/>
    </row>
    <row r="22" spans="1:6" ht="15">
      <c r="A22" s="175" t="s">
        <v>83</v>
      </c>
      <c r="B22" s="176"/>
      <c r="C22" s="177"/>
      <c r="D22" s="178"/>
      <c r="E22" s="179"/>
      <c r="F22" s="180"/>
    </row>
    <row r="23" spans="1:6" ht="15">
      <c r="A23" s="115"/>
      <c r="B23" s="181"/>
      <c r="C23" s="181"/>
      <c r="D23" s="182"/>
      <c r="E23" s="183"/>
      <c r="F23" s="184">
        <f aca="true" t="shared" si="0" ref="F23:F40">SUM(C23:E23)/3</f>
        <v>0</v>
      </c>
    </row>
    <row r="24" spans="1:6" ht="15">
      <c r="A24" s="185"/>
      <c r="B24" s="181"/>
      <c r="C24" s="181"/>
      <c r="D24" s="182"/>
      <c r="E24" s="183"/>
      <c r="F24" s="184">
        <f t="shared" si="0"/>
        <v>0</v>
      </c>
    </row>
    <row r="25" spans="1:6" ht="15">
      <c r="A25" s="185"/>
      <c r="B25" s="181"/>
      <c r="C25" s="181"/>
      <c r="D25" s="182"/>
      <c r="E25" s="183"/>
      <c r="F25" s="184">
        <f t="shared" si="0"/>
        <v>0</v>
      </c>
    </row>
    <row r="26" spans="1:6" ht="15">
      <c r="A26" s="186"/>
      <c r="B26" s="181"/>
      <c r="C26" s="181"/>
      <c r="D26" s="182"/>
      <c r="E26" s="183"/>
      <c r="F26" s="184">
        <f t="shared" si="0"/>
        <v>0</v>
      </c>
    </row>
    <row r="27" spans="1:6" ht="15">
      <c r="A27" s="146"/>
      <c r="B27" s="181"/>
      <c r="C27" s="181"/>
      <c r="D27" s="182"/>
      <c r="E27" s="183"/>
      <c r="F27" s="184">
        <f t="shared" si="0"/>
        <v>0</v>
      </c>
    </row>
    <row r="28" spans="1:6" ht="15">
      <c r="A28" s="185"/>
      <c r="B28" s="136"/>
      <c r="C28" s="181"/>
      <c r="D28" s="182"/>
      <c r="E28" s="183"/>
      <c r="F28" s="184">
        <f t="shared" si="0"/>
        <v>0</v>
      </c>
    </row>
    <row r="29" spans="1:6" ht="15">
      <c r="A29" s="186"/>
      <c r="B29" s="181"/>
      <c r="C29" s="181"/>
      <c r="D29" s="182"/>
      <c r="E29" s="183"/>
      <c r="F29" s="184">
        <f t="shared" si="0"/>
        <v>0</v>
      </c>
    </row>
    <row r="30" spans="1:6" ht="15">
      <c r="A30" s="185"/>
      <c r="B30" s="181"/>
      <c r="C30" s="181"/>
      <c r="D30" s="182"/>
      <c r="E30" s="183"/>
      <c r="F30" s="184">
        <f t="shared" si="0"/>
        <v>0</v>
      </c>
    </row>
    <row r="31" spans="1:6" ht="15">
      <c r="A31" s="185"/>
      <c r="B31" s="181"/>
      <c r="C31" s="181"/>
      <c r="D31" s="182"/>
      <c r="E31" s="183"/>
      <c r="F31" s="184">
        <f t="shared" si="0"/>
        <v>0</v>
      </c>
    </row>
    <row r="32" spans="1:6" ht="15">
      <c r="A32" s="187"/>
      <c r="B32" s="181"/>
      <c r="C32" s="181"/>
      <c r="D32" s="182"/>
      <c r="E32" s="183"/>
      <c r="F32" s="184">
        <f t="shared" si="0"/>
        <v>0</v>
      </c>
    </row>
    <row r="33" spans="1:6" ht="15">
      <c r="A33" s="185"/>
      <c r="B33" s="181"/>
      <c r="C33" s="181"/>
      <c r="D33" s="182"/>
      <c r="E33" s="183"/>
      <c r="F33" s="184">
        <f t="shared" si="0"/>
        <v>0</v>
      </c>
    </row>
    <row r="34" spans="1:6" ht="15">
      <c r="A34" s="185"/>
      <c r="B34" s="181"/>
      <c r="C34" s="181"/>
      <c r="D34" s="182"/>
      <c r="E34" s="183"/>
      <c r="F34" s="184">
        <f t="shared" si="0"/>
        <v>0</v>
      </c>
    </row>
    <row r="35" spans="1:6" ht="15">
      <c r="A35" s="185"/>
      <c r="B35" s="181"/>
      <c r="C35" s="181"/>
      <c r="D35" s="182"/>
      <c r="E35" s="183"/>
      <c r="F35" s="184">
        <f t="shared" si="0"/>
        <v>0</v>
      </c>
    </row>
    <row r="36" spans="1:6" ht="15">
      <c r="A36" s="146"/>
      <c r="B36" s="181"/>
      <c r="C36" s="181"/>
      <c r="D36" s="182"/>
      <c r="E36" s="183"/>
      <c r="F36" s="184">
        <f t="shared" si="0"/>
        <v>0</v>
      </c>
    </row>
    <row r="37" spans="1:6" ht="15">
      <c r="A37" s="115"/>
      <c r="B37" s="181"/>
      <c r="C37" s="181"/>
      <c r="D37" s="188"/>
      <c r="E37" s="189"/>
      <c r="F37" s="184">
        <f t="shared" si="0"/>
        <v>0</v>
      </c>
    </row>
    <row r="38" spans="1:6" ht="15">
      <c r="A38" s="185"/>
      <c r="B38" s="181"/>
      <c r="C38" s="181"/>
      <c r="D38" s="188"/>
      <c r="E38" s="189"/>
      <c r="F38" s="184">
        <f t="shared" si="0"/>
        <v>0</v>
      </c>
    </row>
    <row r="39" spans="1:6" ht="15">
      <c r="A39" s="185"/>
      <c r="B39" s="181"/>
      <c r="C39" s="181"/>
      <c r="D39" s="188"/>
      <c r="E39" s="183"/>
      <c r="F39" s="184">
        <f t="shared" si="0"/>
        <v>0</v>
      </c>
    </row>
    <row r="40" spans="1:6" ht="15">
      <c r="A40" s="190"/>
      <c r="B40" s="181"/>
      <c r="C40" s="181"/>
      <c r="D40" s="154"/>
      <c r="E40" s="154"/>
      <c r="F40" s="184">
        <f t="shared" si="0"/>
        <v>0</v>
      </c>
    </row>
    <row r="41" spans="1:6" ht="15">
      <c r="A41" s="190"/>
      <c r="B41" s="181"/>
      <c r="C41" s="181"/>
      <c r="D41" s="154"/>
      <c r="E41" s="154"/>
      <c r="F41" s="184"/>
    </row>
    <row r="42" spans="1:6" ht="15">
      <c r="A42" s="190"/>
      <c r="B42" s="181"/>
      <c r="C42" s="181"/>
      <c r="D42" s="154"/>
      <c r="E42" s="154"/>
      <c r="F42" s="184"/>
    </row>
    <row r="43" spans="1:6" ht="15">
      <c r="A43" s="190"/>
      <c r="B43" s="181"/>
      <c r="C43" s="181"/>
      <c r="D43" s="154"/>
      <c r="E43" s="154"/>
      <c r="F43" s="184"/>
    </row>
    <row r="44" spans="1:6" ht="15">
      <c r="A44" s="190"/>
      <c r="B44" s="181"/>
      <c r="C44" s="181"/>
      <c r="D44" s="154"/>
      <c r="E44" s="154"/>
      <c r="F44" s="184"/>
    </row>
    <row r="45" spans="1:6" ht="15">
      <c r="A45" s="190"/>
      <c r="B45" s="181"/>
      <c r="C45" s="181"/>
      <c r="D45" s="154"/>
      <c r="E45" s="154"/>
      <c r="F45" s="184"/>
    </row>
    <row r="46" spans="1:6" ht="15">
      <c r="A46" s="190"/>
      <c r="B46" s="181"/>
      <c r="C46" s="181"/>
      <c r="D46" s="154"/>
      <c r="E46" s="154"/>
      <c r="F46" s="184"/>
    </row>
    <row r="47" spans="1:6" ht="15">
      <c r="A47" s="190"/>
      <c r="B47" s="181"/>
      <c r="C47" s="181"/>
      <c r="D47" s="182">
        <f>SUM(D22:D46)/2.8</f>
        <v>0</v>
      </c>
      <c r="E47" s="182">
        <f>SUM(E22:E46)/2.8</f>
        <v>0</v>
      </c>
      <c r="F47" s="184"/>
    </row>
    <row r="48" spans="1:6" ht="15">
      <c r="A48" s="190"/>
      <c r="B48" s="181"/>
      <c r="C48" s="181"/>
      <c r="D48" s="182" t="str">
        <f>IF(D47&lt;5,"0",IF(D47&gt;=5,"2"))</f>
        <v>0</v>
      </c>
      <c r="E48" s="191" t="str">
        <f>IF(E47&lt;5,"0",IF(E47&gt;=5,"2"))</f>
        <v>0</v>
      </c>
      <c r="F48" s="192"/>
    </row>
    <row r="49" spans="1:6" ht="15">
      <c r="A49" s="351" t="s">
        <v>42</v>
      </c>
      <c r="B49" s="351"/>
      <c r="C49" s="351"/>
      <c r="D49" s="351"/>
      <c r="E49" s="351"/>
      <c r="F49" s="193">
        <f>SUM(F22:F48)/2.8</f>
        <v>0</v>
      </c>
    </row>
    <row r="50" spans="1:6" ht="15">
      <c r="A50" s="77" t="s">
        <v>62</v>
      </c>
      <c r="B50" s="79"/>
      <c r="C50" s="79"/>
      <c r="D50" s="79"/>
      <c r="E50" s="81">
        <f>SUM(F19,F49)</f>
        <v>0</v>
      </c>
      <c r="F50" s="81">
        <f>ROUND(E50,0)</f>
        <v>0</v>
      </c>
    </row>
    <row r="51" spans="1:6" ht="15">
      <c r="A51" s="194" t="s">
        <v>63</v>
      </c>
      <c r="B51" s="195"/>
      <c r="C51" s="195"/>
      <c r="D51" s="195"/>
      <c r="E51" s="195"/>
      <c r="F51" s="196"/>
    </row>
    <row r="52" spans="1:6" ht="34.5">
      <c r="A52" s="85" t="str">
        <f>IF(F50&lt;8,"Un devoir décevant",IF(F50&lt;12,"Un devoir acceptable mais qui peut être amélioré",IF(F50&lt;14,"Un bon travail","Excellent devoir")))</f>
        <v>Un devoir décevant</v>
      </c>
      <c r="B52" s="154"/>
      <c r="C52" s="154"/>
      <c r="D52" s="154"/>
      <c r="E52" s="154"/>
      <c r="F52" s="86" t="str">
        <f>IF(F50&lt;8,"",IF(F50&lt;12,"",IF(F50&lt;14,"","")))</f>
        <v></v>
      </c>
    </row>
    <row r="53" spans="1:6" ht="15">
      <c r="A53" s="85" t="str">
        <f>IF(F49&lt;5,"L'argumentation est insuffisante",IF(F49&gt;=5,"L'argumentation est satisfaisante"))</f>
        <v>L'argumentation est insuffisante</v>
      </c>
      <c r="B53" s="154"/>
      <c r="C53" s="154"/>
      <c r="D53" s="154"/>
      <c r="E53" s="154"/>
      <c r="F53" s="27"/>
    </row>
    <row r="54" spans="1:6" ht="15">
      <c r="A54" s="87" t="str">
        <f>IF(F19&lt;4,"La méthode n'est pas maîtrisée",IF(F19&lt;8,"La maîtrise de la méthode est partielle","La méthode est maîtrisée"))</f>
        <v>La méthode n'est pas maîtrisée</v>
      </c>
      <c r="B54" s="156"/>
      <c r="C54" s="156"/>
      <c r="D54" s="156"/>
      <c r="E54" s="156"/>
      <c r="F54" s="157"/>
    </row>
    <row r="55" spans="1:6" ht="81.75" customHeight="1">
      <c r="A55" s="352" t="s">
        <v>31</v>
      </c>
      <c r="B55" s="352"/>
      <c r="C55" s="352"/>
      <c r="D55" s="352"/>
      <c r="E55" s="352"/>
      <c r="F55" s="89" t="s">
        <v>32</v>
      </c>
    </row>
    <row r="56" spans="1:6" ht="15.75" customHeight="1">
      <c r="A56" s="353" t="s">
        <v>64</v>
      </c>
      <c r="B56" s="353"/>
      <c r="C56" s="353"/>
      <c r="D56" s="353"/>
      <c r="E56" s="353"/>
      <c r="F56" s="197"/>
    </row>
    <row r="57" spans="1:6" ht="15.75" customHeight="1">
      <c r="A57" s="353" t="s">
        <v>35</v>
      </c>
      <c r="B57" s="353"/>
      <c r="C57" s="353"/>
      <c r="D57" s="353"/>
      <c r="E57" s="353"/>
      <c r="F57" s="198"/>
    </row>
    <row r="58" spans="1:6" ht="15.75" customHeight="1">
      <c r="A58" s="345" t="s">
        <v>146</v>
      </c>
      <c r="B58" s="345"/>
      <c r="C58" s="345"/>
      <c r="D58" s="345"/>
      <c r="E58" s="345"/>
      <c r="F58" s="47"/>
    </row>
    <row r="59" spans="1:6" ht="15.75" customHeight="1">
      <c r="A59" s="345" t="s">
        <v>138</v>
      </c>
      <c r="B59" s="345"/>
      <c r="C59" s="345"/>
      <c r="D59" s="345"/>
      <c r="E59" s="345"/>
      <c r="F59" s="47"/>
    </row>
    <row r="60" spans="1:6" ht="15.75" customHeight="1">
      <c r="A60" s="346" t="s">
        <v>139</v>
      </c>
      <c r="B60" s="346"/>
      <c r="C60" s="346"/>
      <c r="D60" s="346"/>
      <c r="E60" s="346"/>
      <c r="F60" s="161"/>
    </row>
    <row r="61" spans="1:6" ht="15.75" customHeight="1">
      <c r="A61" s="347" t="s">
        <v>140</v>
      </c>
      <c r="B61" s="347"/>
      <c r="C61" s="347"/>
      <c r="D61" s="347"/>
      <c r="E61" s="347"/>
      <c r="F61" s="47"/>
    </row>
    <row r="62" spans="1:6" ht="15">
      <c r="A62" s="345"/>
      <c r="B62" s="345"/>
      <c r="C62" s="345"/>
      <c r="D62" s="345"/>
      <c r="E62" s="345"/>
      <c r="F62" s="47"/>
    </row>
    <row r="63" spans="1:6" ht="15">
      <c r="A63" s="345"/>
      <c r="B63" s="345"/>
      <c r="C63" s="345"/>
      <c r="D63" s="345"/>
      <c r="E63" s="345"/>
      <c r="F63" s="47"/>
    </row>
    <row r="64" spans="1:6" ht="15">
      <c r="A64" s="162" t="str">
        <f>IF(E64&lt;3," Présentation et enjeux à refaire","Bien, vous n'avez pas à refaire la présentation et les enjeux")</f>
        <v> Présentation et enjeux à refaire</v>
      </c>
      <c r="B64" s="163" t="s">
        <v>68</v>
      </c>
      <c r="C64" s="164"/>
      <c r="D64" s="164"/>
      <c r="E64" s="164">
        <f>SUM(F58,F59,F61)</f>
        <v>0</v>
      </c>
      <c r="F64" s="47"/>
    </row>
    <row r="65" spans="1:6" ht="15.75" customHeight="1">
      <c r="A65" s="348" t="s">
        <v>141</v>
      </c>
      <c r="B65" s="348"/>
      <c r="C65" s="348"/>
      <c r="D65" s="348"/>
      <c r="E65" s="348"/>
      <c r="F65" s="165"/>
    </row>
    <row r="66" spans="1:6" ht="15.75" customHeight="1">
      <c r="A66" s="347" t="s">
        <v>142</v>
      </c>
      <c r="B66" s="347"/>
      <c r="C66" s="347"/>
      <c r="D66" s="347"/>
      <c r="E66" s="347"/>
      <c r="F66" s="166">
        <f>ROUND(D102,1)</f>
        <v>0</v>
      </c>
    </row>
    <row r="67" spans="1:6" ht="15">
      <c r="A67" s="349" t="s">
        <v>143</v>
      </c>
      <c r="B67" s="349"/>
      <c r="C67" s="349"/>
      <c r="D67" s="349"/>
      <c r="E67" s="349"/>
      <c r="F67" s="166">
        <f>ROUND(E102,1)</f>
        <v>0</v>
      </c>
    </row>
    <row r="68" spans="1:6" ht="15.75" customHeight="1">
      <c r="A68" s="345" t="s">
        <v>144</v>
      </c>
      <c r="B68" s="345"/>
      <c r="C68" s="345"/>
      <c r="D68" s="345"/>
      <c r="E68" s="345"/>
      <c r="F68" s="167"/>
    </row>
    <row r="69" spans="1:6" ht="15.75" customHeight="1">
      <c r="A69" s="347" t="s">
        <v>145</v>
      </c>
      <c r="B69" s="347"/>
      <c r="C69" s="347"/>
      <c r="D69" s="347"/>
      <c r="E69" s="347"/>
      <c r="F69" s="47"/>
    </row>
    <row r="70" spans="1:6" ht="15.75" customHeight="1">
      <c r="A70" s="353" t="s">
        <v>74</v>
      </c>
      <c r="B70" s="353"/>
      <c r="C70" s="353"/>
      <c r="D70" s="353"/>
      <c r="E70" s="353"/>
      <c r="F70" s="199"/>
    </row>
    <row r="71" spans="1:6" ht="15.75" customHeight="1">
      <c r="A71" s="345" t="s">
        <v>75</v>
      </c>
      <c r="B71" s="345"/>
      <c r="C71" s="345"/>
      <c r="D71" s="345"/>
      <c r="E71" s="345"/>
      <c r="F71" s="47"/>
    </row>
    <row r="72" spans="1:6" ht="15.75" customHeight="1">
      <c r="A72" s="345" t="s">
        <v>76</v>
      </c>
      <c r="B72" s="345"/>
      <c r="C72" s="345"/>
      <c r="D72" s="345"/>
      <c r="E72" s="345"/>
      <c r="F72" s="47"/>
    </row>
    <row r="73" spans="1:6" ht="15">
      <c r="A73" s="350" t="s">
        <v>77</v>
      </c>
      <c r="B73" s="350"/>
      <c r="C73" s="350"/>
      <c r="D73" s="350"/>
      <c r="E73" s="350"/>
      <c r="F73" s="48">
        <f>SUM(F58:F72)/2</f>
        <v>0</v>
      </c>
    </row>
    <row r="74" spans="1:6" ht="44.25" customHeight="1">
      <c r="A74" s="90" t="s">
        <v>78</v>
      </c>
      <c r="B74" s="200"/>
      <c r="C74" s="200" t="s">
        <v>79</v>
      </c>
      <c r="D74" s="201" t="s">
        <v>80</v>
      </c>
      <c r="E74" s="202" t="s">
        <v>81</v>
      </c>
      <c r="F74" s="203"/>
    </row>
    <row r="75" spans="1:6" ht="15">
      <c r="A75" s="90" t="s">
        <v>82</v>
      </c>
      <c r="B75" s="200"/>
      <c r="C75" s="200"/>
      <c r="D75" s="203"/>
      <c r="E75" s="204"/>
      <c r="F75" s="205"/>
    </row>
    <row r="76" spans="1:6" ht="15">
      <c r="A76" s="206"/>
      <c r="B76" s="207"/>
      <c r="C76" s="208"/>
      <c r="D76" s="209"/>
      <c r="E76" s="210"/>
      <c r="F76" s="211"/>
    </row>
    <row r="77" spans="1:6" ht="15">
      <c r="A77" s="115"/>
      <c r="B77" s="181"/>
      <c r="C77" s="181"/>
      <c r="D77" s="182"/>
      <c r="E77" s="183"/>
      <c r="F77" s="184">
        <f aca="true" t="shared" si="1" ref="F77:F94">SUM(C77:E77)/3</f>
        <v>0</v>
      </c>
    </row>
    <row r="78" spans="1:6" ht="15">
      <c r="A78" s="185"/>
      <c r="B78" s="181"/>
      <c r="C78" s="181"/>
      <c r="D78" s="182"/>
      <c r="E78" s="183"/>
      <c r="F78" s="184">
        <f t="shared" si="1"/>
        <v>0</v>
      </c>
    </row>
    <row r="79" spans="1:6" ht="15">
      <c r="A79" s="185"/>
      <c r="B79" s="181"/>
      <c r="C79" s="181"/>
      <c r="D79" s="182"/>
      <c r="E79" s="183"/>
      <c r="F79" s="184">
        <f t="shared" si="1"/>
        <v>0</v>
      </c>
    </row>
    <row r="80" spans="1:6" ht="15">
      <c r="A80" s="186"/>
      <c r="B80" s="181"/>
      <c r="C80" s="181"/>
      <c r="D80" s="182"/>
      <c r="E80" s="183"/>
      <c r="F80" s="184">
        <f t="shared" si="1"/>
        <v>0</v>
      </c>
    </row>
    <row r="81" spans="1:6" ht="15">
      <c r="A81" s="146"/>
      <c r="B81" s="181"/>
      <c r="C81" s="181"/>
      <c r="D81" s="182"/>
      <c r="E81" s="183"/>
      <c r="F81" s="184">
        <f t="shared" si="1"/>
        <v>0</v>
      </c>
    </row>
    <row r="82" spans="1:6" ht="15">
      <c r="A82" s="185"/>
      <c r="B82" s="136"/>
      <c r="C82" s="181"/>
      <c r="D82" s="182"/>
      <c r="E82" s="183"/>
      <c r="F82" s="184">
        <f t="shared" si="1"/>
        <v>0</v>
      </c>
    </row>
    <row r="83" spans="1:6" ht="15">
      <c r="A83" s="186"/>
      <c r="B83" s="181"/>
      <c r="C83" s="181"/>
      <c r="D83" s="182"/>
      <c r="E83" s="183"/>
      <c r="F83" s="184">
        <f t="shared" si="1"/>
        <v>0</v>
      </c>
    </row>
    <row r="84" spans="1:6" ht="15">
      <c r="A84" s="185"/>
      <c r="B84" s="181"/>
      <c r="C84" s="181"/>
      <c r="D84" s="182"/>
      <c r="E84" s="183"/>
      <c r="F84" s="184">
        <f t="shared" si="1"/>
        <v>0</v>
      </c>
    </row>
    <row r="85" spans="1:6" ht="15">
      <c r="A85" s="185"/>
      <c r="B85" s="181"/>
      <c r="C85" s="181"/>
      <c r="D85" s="182"/>
      <c r="E85" s="183"/>
      <c r="F85" s="184">
        <f t="shared" si="1"/>
        <v>0</v>
      </c>
    </row>
    <row r="86" spans="1:6" ht="15">
      <c r="A86" s="187"/>
      <c r="B86" s="181"/>
      <c r="C86" s="181"/>
      <c r="D86" s="182"/>
      <c r="E86" s="183"/>
      <c r="F86" s="184">
        <f t="shared" si="1"/>
        <v>0</v>
      </c>
    </row>
    <row r="87" spans="1:6" ht="15">
      <c r="A87" s="185"/>
      <c r="B87" s="181"/>
      <c r="C87" s="181"/>
      <c r="D87" s="182"/>
      <c r="E87" s="183"/>
      <c r="F87" s="184">
        <f t="shared" si="1"/>
        <v>0</v>
      </c>
    </row>
    <row r="88" spans="1:6" ht="15">
      <c r="A88" s="185"/>
      <c r="B88" s="181"/>
      <c r="C88" s="181"/>
      <c r="D88" s="182"/>
      <c r="E88" s="183"/>
      <c r="F88" s="184">
        <f t="shared" si="1"/>
        <v>0</v>
      </c>
    </row>
    <row r="89" spans="1:6" ht="15">
      <c r="A89" s="185"/>
      <c r="B89" s="181"/>
      <c r="C89" s="181"/>
      <c r="D89" s="182"/>
      <c r="E89" s="183"/>
      <c r="F89" s="184">
        <f t="shared" si="1"/>
        <v>0</v>
      </c>
    </row>
    <row r="90" spans="1:6" ht="15">
      <c r="A90" s="146"/>
      <c r="B90" s="181"/>
      <c r="C90" s="181"/>
      <c r="D90" s="182"/>
      <c r="E90" s="183"/>
      <c r="F90" s="184">
        <f t="shared" si="1"/>
        <v>0</v>
      </c>
    </row>
    <row r="91" spans="1:6" ht="15">
      <c r="A91" s="115"/>
      <c r="B91" s="181"/>
      <c r="C91" s="181"/>
      <c r="D91" s="188"/>
      <c r="E91" s="189"/>
      <c r="F91" s="184">
        <f t="shared" si="1"/>
        <v>0</v>
      </c>
    </row>
    <row r="92" spans="1:6" ht="15">
      <c r="A92" s="185"/>
      <c r="B92" s="181"/>
      <c r="C92" s="181"/>
      <c r="D92" s="188"/>
      <c r="E92" s="189"/>
      <c r="F92" s="184">
        <f t="shared" si="1"/>
        <v>0</v>
      </c>
    </row>
    <row r="93" spans="1:6" ht="15">
      <c r="A93" s="185"/>
      <c r="B93" s="181"/>
      <c r="C93" s="181"/>
      <c r="D93" s="188"/>
      <c r="E93" s="183"/>
      <c r="F93" s="184">
        <f t="shared" si="1"/>
        <v>0</v>
      </c>
    </row>
    <row r="94" spans="1:6" ht="15">
      <c r="A94" s="190"/>
      <c r="B94" s="181"/>
      <c r="C94" s="181"/>
      <c r="D94" s="154"/>
      <c r="E94" s="154"/>
      <c r="F94" s="184">
        <f t="shared" si="1"/>
        <v>0</v>
      </c>
    </row>
    <row r="95" spans="1:6" ht="15">
      <c r="A95" s="190"/>
      <c r="B95" s="181"/>
      <c r="C95" s="181"/>
      <c r="D95" s="154"/>
      <c r="E95" s="154"/>
      <c r="F95" s="184"/>
    </row>
    <row r="96" spans="1:6" ht="15">
      <c r="A96" s="190"/>
      <c r="B96" s="181"/>
      <c r="C96" s="181"/>
      <c r="D96" s="154"/>
      <c r="E96" s="154"/>
      <c r="F96" s="184"/>
    </row>
    <row r="97" spans="1:6" ht="15">
      <c r="A97" s="190"/>
      <c r="B97" s="181"/>
      <c r="C97" s="181"/>
      <c r="D97" s="154"/>
      <c r="E97" s="154"/>
      <c r="F97" s="184"/>
    </row>
    <row r="98" spans="1:6" ht="15">
      <c r="A98" s="190"/>
      <c r="B98" s="181"/>
      <c r="C98" s="181"/>
      <c r="D98" s="154"/>
      <c r="E98" s="154"/>
      <c r="F98" s="184"/>
    </row>
    <row r="99" spans="1:6" ht="15">
      <c r="A99" s="190"/>
      <c r="B99" s="181"/>
      <c r="C99" s="181"/>
      <c r="D99" s="154"/>
      <c r="E99" s="154"/>
      <c r="F99" s="184"/>
    </row>
    <row r="100" spans="1:6" ht="15">
      <c r="A100" s="190"/>
      <c r="B100" s="181"/>
      <c r="C100" s="181"/>
      <c r="D100" s="154"/>
      <c r="E100" s="154"/>
      <c r="F100" s="184"/>
    </row>
    <row r="101" spans="1:6" ht="15">
      <c r="A101" s="190"/>
      <c r="B101" s="181"/>
      <c r="C101" s="181"/>
      <c r="D101" s="182">
        <f>SUM(D76:D100)/2.8</f>
        <v>0</v>
      </c>
      <c r="E101" s="182">
        <f>SUM(E76:E100)/2.8</f>
        <v>0</v>
      </c>
      <c r="F101" s="184"/>
    </row>
    <row r="102" spans="1:6" ht="15">
      <c r="A102" s="190"/>
      <c r="B102" s="181"/>
      <c r="C102" s="181"/>
      <c r="D102" s="182" t="str">
        <f>IF(D101&lt;5,"0",IF(D101&gt;=5,"2"))</f>
        <v>0</v>
      </c>
      <c r="E102" s="191" t="str">
        <f>IF(E101&lt;5,"0",IF(E101&gt;=5,"2"))</f>
        <v>0</v>
      </c>
      <c r="F102" s="192"/>
    </row>
    <row r="103" spans="1:6" ht="15">
      <c r="A103" s="351" t="s">
        <v>42</v>
      </c>
      <c r="B103" s="351"/>
      <c r="C103" s="351"/>
      <c r="D103" s="351"/>
      <c r="E103" s="351"/>
      <c r="F103" s="193">
        <f>SUM(F76:F102)/2.8</f>
        <v>0</v>
      </c>
    </row>
    <row r="104" spans="1:6" ht="15">
      <c r="A104" s="77" t="s">
        <v>62</v>
      </c>
      <c r="B104" s="79"/>
      <c r="C104" s="79"/>
      <c r="D104" s="79"/>
      <c r="E104" s="81">
        <f>SUM(F73,F103)</f>
        <v>0</v>
      </c>
      <c r="F104" s="81">
        <f>ROUND(E104,0)</f>
        <v>0</v>
      </c>
    </row>
    <row r="105" spans="1:6" ht="15">
      <c r="A105" s="212" t="s">
        <v>63</v>
      </c>
      <c r="B105" s="213"/>
      <c r="C105" s="213"/>
      <c r="D105" s="213"/>
      <c r="E105" s="213"/>
      <c r="F105" s="214"/>
    </row>
    <row r="106" spans="1:6" ht="34.5">
      <c r="A106" s="85" t="str">
        <f>IF(F104&lt;8,"Un devoir décevant",IF(F104&lt;12,"Un devoir acceptable mais qui peut être amélioré",IF(F104&lt;14,"Un bon travail","Excellent devoir")))</f>
        <v>Un devoir décevant</v>
      </c>
      <c r="B106" s="154"/>
      <c r="C106" s="154"/>
      <c r="D106" s="154"/>
      <c r="E106" s="154"/>
      <c r="F106" s="86" t="str">
        <f>IF(F104&lt;8,"",IF(F104&lt;12,"",IF(F104&lt;14,"","")))</f>
        <v></v>
      </c>
    </row>
    <row r="107" spans="1:6" ht="15">
      <c r="A107" s="85" t="str">
        <f>IF(F103&lt;5,"L'argumentation est insuffisante",IF(F103&gt;=5,"L'argumentation est satisfaisante"))</f>
        <v>L'argumentation est insuffisante</v>
      </c>
      <c r="B107" s="154"/>
      <c r="C107" s="154"/>
      <c r="D107" s="154"/>
      <c r="E107" s="154"/>
      <c r="F107" s="27"/>
    </row>
    <row r="108" spans="1:6" ht="15">
      <c r="A108" s="87" t="str">
        <f>IF(F73&lt;4,"La méthode n'est pas maîtrisée",IF(F73&lt;8,"La maîtrise de la méthode est partielle","La méthode est maîtrisée"))</f>
        <v>La méthode n'est pas maîtrisée</v>
      </c>
      <c r="B108" s="156"/>
      <c r="C108" s="156"/>
      <c r="D108" s="156"/>
      <c r="E108" s="156"/>
      <c r="F108" s="157"/>
    </row>
    <row r="109" spans="1:6" ht="81.75" customHeight="1">
      <c r="A109" s="343" t="s">
        <v>31</v>
      </c>
      <c r="B109" s="343"/>
      <c r="C109" s="343"/>
      <c r="D109" s="343"/>
      <c r="E109" s="343"/>
      <c r="F109" s="34" t="s">
        <v>32</v>
      </c>
    </row>
    <row r="110" spans="1:6" ht="15.75" customHeight="1">
      <c r="A110" s="344" t="s">
        <v>64</v>
      </c>
      <c r="B110" s="344"/>
      <c r="C110" s="344"/>
      <c r="D110" s="344"/>
      <c r="E110" s="344"/>
      <c r="F110" s="159"/>
    </row>
    <row r="111" spans="1:6" ht="15.75" customHeight="1">
      <c r="A111" s="344" t="s">
        <v>35</v>
      </c>
      <c r="B111" s="344"/>
      <c r="C111" s="344"/>
      <c r="D111" s="344"/>
      <c r="E111" s="344"/>
      <c r="F111" s="160"/>
    </row>
    <row r="112" spans="1:6" ht="15.75" customHeight="1">
      <c r="A112" s="345" t="s">
        <v>146</v>
      </c>
      <c r="B112" s="345"/>
      <c r="C112" s="345"/>
      <c r="D112" s="345"/>
      <c r="E112" s="345"/>
      <c r="F112" s="47"/>
    </row>
    <row r="113" spans="1:6" ht="15.75" customHeight="1">
      <c r="A113" s="345" t="s">
        <v>138</v>
      </c>
      <c r="B113" s="345"/>
      <c r="C113" s="345"/>
      <c r="D113" s="345"/>
      <c r="E113" s="345"/>
      <c r="F113" s="47"/>
    </row>
    <row r="114" spans="1:6" ht="15.75" customHeight="1">
      <c r="A114" s="346" t="s">
        <v>139</v>
      </c>
      <c r="B114" s="346"/>
      <c r="C114" s="346"/>
      <c r="D114" s="346"/>
      <c r="E114" s="346"/>
      <c r="F114" s="161"/>
    </row>
    <row r="115" spans="1:6" ht="15.75" customHeight="1">
      <c r="A115" s="347" t="s">
        <v>140</v>
      </c>
      <c r="B115" s="347"/>
      <c r="C115" s="347"/>
      <c r="D115" s="347"/>
      <c r="E115" s="347"/>
      <c r="F115" s="47"/>
    </row>
    <row r="116" spans="1:6" ht="15">
      <c r="A116" s="345"/>
      <c r="B116" s="345"/>
      <c r="C116" s="345"/>
      <c r="D116" s="345"/>
      <c r="E116" s="345"/>
      <c r="F116" s="47"/>
    </row>
    <row r="117" spans="1:6" ht="15">
      <c r="A117" s="345"/>
      <c r="B117" s="345"/>
      <c r="C117" s="345"/>
      <c r="D117" s="345"/>
      <c r="E117" s="345"/>
      <c r="F117" s="47"/>
    </row>
    <row r="118" spans="1:6" ht="15">
      <c r="A118" s="162" t="str">
        <f>IF(E118&lt;3," Présentation et enjeux à refaire","Bien, vous n'avez pas à refaire la présentation et les enjeux")</f>
        <v> Présentation et enjeux à refaire</v>
      </c>
      <c r="B118" s="163" t="s">
        <v>68</v>
      </c>
      <c r="C118" s="164"/>
      <c r="D118" s="164"/>
      <c r="E118" s="164">
        <f>SUM(F112,F113,F115)</f>
        <v>0</v>
      </c>
      <c r="F118" s="47"/>
    </row>
    <row r="119" spans="1:6" ht="15.75" customHeight="1">
      <c r="A119" s="348" t="s">
        <v>141</v>
      </c>
      <c r="B119" s="348"/>
      <c r="C119" s="348"/>
      <c r="D119" s="348"/>
      <c r="E119" s="348"/>
      <c r="F119" s="165"/>
    </row>
    <row r="120" spans="1:6" ht="15.75" customHeight="1">
      <c r="A120" s="347" t="s">
        <v>142</v>
      </c>
      <c r="B120" s="347"/>
      <c r="C120" s="347"/>
      <c r="D120" s="347"/>
      <c r="E120" s="347"/>
      <c r="F120" s="166">
        <f>ROUND(D156,1)</f>
        <v>0</v>
      </c>
    </row>
    <row r="121" spans="1:6" ht="15">
      <c r="A121" s="349" t="s">
        <v>143</v>
      </c>
      <c r="B121" s="349"/>
      <c r="C121" s="349"/>
      <c r="D121" s="349"/>
      <c r="E121" s="349"/>
      <c r="F121" s="166">
        <f>ROUND(E156,1)</f>
        <v>0</v>
      </c>
    </row>
    <row r="122" spans="1:6" ht="15.75" customHeight="1">
      <c r="A122" s="345" t="s">
        <v>144</v>
      </c>
      <c r="B122" s="345"/>
      <c r="C122" s="345"/>
      <c r="D122" s="345"/>
      <c r="E122" s="345"/>
      <c r="F122" s="167"/>
    </row>
    <row r="123" spans="1:6" ht="15.75" customHeight="1">
      <c r="A123" s="347" t="s">
        <v>145</v>
      </c>
      <c r="B123" s="347"/>
      <c r="C123" s="347"/>
      <c r="D123" s="347"/>
      <c r="E123" s="347"/>
      <c r="F123" s="47"/>
    </row>
    <row r="124" spans="1:6" ht="15.75" customHeight="1">
      <c r="A124" s="344" t="s">
        <v>74</v>
      </c>
      <c r="B124" s="344"/>
      <c r="C124" s="344"/>
      <c r="D124" s="344"/>
      <c r="E124" s="344"/>
      <c r="F124" s="168"/>
    </row>
    <row r="125" spans="1:6" ht="15.75" customHeight="1">
      <c r="A125" s="345" t="s">
        <v>75</v>
      </c>
      <c r="B125" s="345"/>
      <c r="C125" s="345"/>
      <c r="D125" s="345"/>
      <c r="E125" s="345"/>
      <c r="F125" s="47"/>
    </row>
    <row r="126" spans="1:6" ht="15.75" customHeight="1">
      <c r="A126" s="345" t="s">
        <v>76</v>
      </c>
      <c r="B126" s="345"/>
      <c r="C126" s="345"/>
      <c r="D126" s="345"/>
      <c r="E126" s="345"/>
      <c r="F126" s="47"/>
    </row>
    <row r="127" spans="1:6" ht="15">
      <c r="A127" s="350" t="s">
        <v>77</v>
      </c>
      <c r="B127" s="350"/>
      <c r="C127" s="350"/>
      <c r="D127" s="350"/>
      <c r="E127" s="350"/>
      <c r="F127" s="48">
        <f>SUM(F112:F126)/2</f>
        <v>0</v>
      </c>
    </row>
    <row r="128" spans="1:6" ht="51.75" customHeight="1">
      <c r="A128" s="49" t="s">
        <v>78</v>
      </c>
      <c r="B128" s="169"/>
      <c r="C128" s="169" t="s">
        <v>79</v>
      </c>
      <c r="D128" s="170" t="s">
        <v>80</v>
      </c>
      <c r="E128" s="171" t="s">
        <v>81</v>
      </c>
      <c r="F128" s="172"/>
    </row>
    <row r="129" spans="1:6" ht="15">
      <c r="A129" s="49" t="s">
        <v>82</v>
      </c>
      <c r="B129" s="169"/>
      <c r="C129" s="169"/>
      <c r="D129" s="172"/>
      <c r="E129" s="173"/>
      <c r="F129" s="174"/>
    </row>
    <row r="130" spans="1:6" ht="15">
      <c r="A130" s="175" t="s">
        <v>83</v>
      </c>
      <c r="B130" s="176"/>
      <c r="C130" s="177"/>
      <c r="D130" s="178"/>
      <c r="E130" s="179"/>
      <c r="F130" s="180"/>
    </row>
    <row r="131" spans="1:6" ht="15">
      <c r="A131" s="115"/>
      <c r="B131" s="181"/>
      <c r="C131" s="181"/>
      <c r="D131" s="182"/>
      <c r="E131" s="183"/>
      <c r="F131" s="184">
        <f aca="true" t="shared" si="2" ref="F131:F148">SUM(C131:E131)/3</f>
        <v>0</v>
      </c>
    </row>
    <row r="132" spans="1:6" ht="15">
      <c r="A132" s="185"/>
      <c r="B132" s="181"/>
      <c r="C132" s="181"/>
      <c r="D132" s="182"/>
      <c r="E132" s="183"/>
      <c r="F132" s="184">
        <f t="shared" si="2"/>
        <v>0</v>
      </c>
    </row>
    <row r="133" spans="1:6" ht="15">
      <c r="A133" s="185"/>
      <c r="B133" s="181"/>
      <c r="C133" s="181"/>
      <c r="D133" s="182"/>
      <c r="E133" s="183"/>
      <c r="F133" s="184">
        <f t="shared" si="2"/>
        <v>0</v>
      </c>
    </row>
    <row r="134" spans="1:6" ht="15">
      <c r="A134" s="186"/>
      <c r="B134" s="181"/>
      <c r="C134" s="181"/>
      <c r="D134" s="182"/>
      <c r="E134" s="183"/>
      <c r="F134" s="184">
        <f t="shared" si="2"/>
        <v>0</v>
      </c>
    </row>
    <row r="135" spans="1:6" ht="15">
      <c r="A135" s="146"/>
      <c r="B135" s="181"/>
      <c r="C135" s="181"/>
      <c r="D135" s="182"/>
      <c r="E135" s="183"/>
      <c r="F135" s="184">
        <f t="shared" si="2"/>
        <v>0</v>
      </c>
    </row>
    <row r="136" spans="1:6" ht="15">
      <c r="A136" s="185"/>
      <c r="B136" s="136"/>
      <c r="C136" s="181"/>
      <c r="D136" s="182"/>
      <c r="E136" s="183"/>
      <c r="F136" s="184">
        <f t="shared" si="2"/>
        <v>0</v>
      </c>
    </row>
    <row r="137" spans="1:6" ht="15">
      <c r="A137" s="186"/>
      <c r="B137" s="181"/>
      <c r="C137" s="181"/>
      <c r="D137" s="182"/>
      <c r="E137" s="183"/>
      <c r="F137" s="184">
        <f t="shared" si="2"/>
        <v>0</v>
      </c>
    </row>
    <row r="138" spans="1:6" ht="15">
      <c r="A138" s="185"/>
      <c r="B138" s="181"/>
      <c r="C138" s="181"/>
      <c r="D138" s="182"/>
      <c r="E138" s="183"/>
      <c r="F138" s="184">
        <f t="shared" si="2"/>
        <v>0</v>
      </c>
    </row>
    <row r="139" spans="1:6" ht="15">
      <c r="A139" s="185"/>
      <c r="B139" s="181"/>
      <c r="C139" s="181"/>
      <c r="D139" s="182"/>
      <c r="E139" s="183"/>
      <c r="F139" s="184">
        <f t="shared" si="2"/>
        <v>0</v>
      </c>
    </row>
    <row r="140" spans="1:6" ht="15">
      <c r="A140" s="187"/>
      <c r="B140" s="181"/>
      <c r="C140" s="181"/>
      <c r="D140" s="182"/>
      <c r="E140" s="183"/>
      <c r="F140" s="184">
        <f t="shared" si="2"/>
        <v>0</v>
      </c>
    </row>
    <row r="141" spans="1:6" ht="15">
      <c r="A141" s="185"/>
      <c r="B141" s="181"/>
      <c r="C141" s="181"/>
      <c r="D141" s="182"/>
      <c r="E141" s="183"/>
      <c r="F141" s="184">
        <f t="shared" si="2"/>
        <v>0</v>
      </c>
    </row>
    <row r="142" spans="1:6" ht="15">
      <c r="A142" s="185"/>
      <c r="B142" s="181"/>
      <c r="C142" s="181"/>
      <c r="D142" s="182"/>
      <c r="E142" s="183"/>
      <c r="F142" s="184">
        <f t="shared" si="2"/>
        <v>0</v>
      </c>
    </row>
    <row r="143" spans="1:6" ht="15">
      <c r="A143" s="185"/>
      <c r="B143" s="181"/>
      <c r="C143" s="181"/>
      <c r="D143" s="182"/>
      <c r="E143" s="183"/>
      <c r="F143" s="184">
        <f t="shared" si="2"/>
        <v>0</v>
      </c>
    </row>
    <row r="144" spans="1:6" ht="15">
      <c r="A144" s="146"/>
      <c r="B144" s="181"/>
      <c r="C144" s="181"/>
      <c r="D144" s="182"/>
      <c r="E144" s="183"/>
      <c r="F144" s="184">
        <f t="shared" si="2"/>
        <v>0</v>
      </c>
    </row>
    <row r="145" spans="1:6" ht="15">
      <c r="A145" s="115"/>
      <c r="B145" s="181"/>
      <c r="C145" s="181"/>
      <c r="D145" s="188"/>
      <c r="E145" s="189"/>
      <c r="F145" s="184">
        <f t="shared" si="2"/>
        <v>0</v>
      </c>
    </row>
    <row r="146" spans="1:6" ht="15">
      <c r="A146" s="185"/>
      <c r="B146" s="181"/>
      <c r="C146" s="181"/>
      <c r="D146" s="188"/>
      <c r="E146" s="189"/>
      <c r="F146" s="184">
        <f t="shared" si="2"/>
        <v>0</v>
      </c>
    </row>
    <row r="147" spans="1:6" ht="15">
      <c r="A147" s="185"/>
      <c r="B147" s="181"/>
      <c r="C147" s="181"/>
      <c r="D147" s="188"/>
      <c r="E147" s="183"/>
      <c r="F147" s="184">
        <f t="shared" si="2"/>
        <v>0</v>
      </c>
    </row>
    <row r="148" spans="1:6" ht="15">
      <c r="A148" s="190"/>
      <c r="B148" s="181"/>
      <c r="C148" s="181"/>
      <c r="D148" s="154"/>
      <c r="E148" s="154"/>
      <c r="F148" s="184">
        <f t="shared" si="2"/>
        <v>0</v>
      </c>
    </row>
    <row r="149" spans="1:6" ht="15">
      <c r="A149" s="190"/>
      <c r="B149" s="181"/>
      <c r="C149" s="181"/>
      <c r="D149" s="154"/>
      <c r="E149" s="154"/>
      <c r="F149" s="184"/>
    </row>
    <row r="150" spans="1:6" ht="15">
      <c r="A150" s="190"/>
      <c r="B150" s="181"/>
      <c r="C150" s="181"/>
      <c r="D150" s="154"/>
      <c r="E150" s="154"/>
      <c r="F150" s="184"/>
    </row>
    <row r="151" spans="1:6" ht="15">
      <c r="A151" s="190"/>
      <c r="B151" s="181"/>
      <c r="C151" s="181"/>
      <c r="D151" s="154"/>
      <c r="E151" s="154"/>
      <c r="F151" s="184"/>
    </row>
    <row r="152" spans="1:6" ht="15">
      <c r="A152" s="190"/>
      <c r="B152" s="181"/>
      <c r="C152" s="181"/>
      <c r="D152" s="154"/>
      <c r="E152" s="154"/>
      <c r="F152" s="184"/>
    </row>
    <row r="153" spans="1:6" ht="15">
      <c r="A153" s="190"/>
      <c r="B153" s="181"/>
      <c r="C153" s="181"/>
      <c r="D153" s="154"/>
      <c r="E153" s="154"/>
      <c r="F153" s="184"/>
    </row>
    <row r="154" spans="1:6" ht="15">
      <c r="A154" s="190"/>
      <c r="B154" s="181"/>
      <c r="C154" s="181"/>
      <c r="D154" s="154"/>
      <c r="E154" s="154"/>
      <c r="F154" s="184"/>
    </row>
    <row r="155" spans="1:6" ht="15">
      <c r="A155" s="190"/>
      <c r="B155" s="181"/>
      <c r="C155" s="181"/>
      <c r="D155" s="182">
        <f>SUM(D130:D154)/2.8</f>
        <v>0</v>
      </c>
      <c r="E155" s="182">
        <f>SUM(E130:E154)/2.8</f>
        <v>0</v>
      </c>
      <c r="F155" s="184"/>
    </row>
    <row r="156" spans="1:6" ht="15">
      <c r="A156" s="190"/>
      <c r="B156" s="181"/>
      <c r="C156" s="181"/>
      <c r="D156" s="182" t="str">
        <f>IF(D155&lt;5,"0",IF(D155&gt;=5,"2"))</f>
        <v>0</v>
      </c>
      <c r="E156" s="191" t="str">
        <f>IF(E155&lt;5,"0",IF(E155&gt;=5,"2"))</f>
        <v>0</v>
      </c>
      <c r="F156" s="192"/>
    </row>
    <row r="157" spans="1:6" ht="15">
      <c r="A157" s="351" t="s">
        <v>42</v>
      </c>
      <c r="B157" s="351"/>
      <c r="C157" s="351"/>
      <c r="D157" s="351"/>
      <c r="E157" s="351"/>
      <c r="F157" s="193">
        <f>SUM(F130:F156)/2.8</f>
        <v>0</v>
      </c>
    </row>
    <row r="158" spans="1:6" ht="15">
      <c r="A158" s="77" t="s">
        <v>62</v>
      </c>
      <c r="B158" s="79"/>
      <c r="C158" s="79"/>
      <c r="D158" s="79"/>
      <c r="E158" s="81">
        <f>SUM(F127,F157)</f>
        <v>0</v>
      </c>
      <c r="F158" s="81">
        <f>ROUND(E158,0)</f>
        <v>0</v>
      </c>
    </row>
    <row r="159" spans="1:6" ht="15">
      <c r="A159" s="194" t="s">
        <v>63</v>
      </c>
      <c r="B159" s="195"/>
      <c r="C159" s="195"/>
      <c r="D159" s="195"/>
      <c r="E159" s="195"/>
      <c r="F159" s="196"/>
    </row>
    <row r="160" spans="1:6" ht="34.5">
      <c r="A160" s="85" t="str">
        <f>IF(F158&lt;8,"Un devoir décevant",IF(F158&lt;12,"Un devoir acceptable mais qui peut être amélioré",IF(F158&lt;14,"Un bon travail","Excellent devoir")))</f>
        <v>Un devoir décevant</v>
      </c>
      <c r="B160" s="154"/>
      <c r="C160" s="154"/>
      <c r="D160" s="154"/>
      <c r="E160" s="154"/>
      <c r="F160" s="86" t="str">
        <f>IF(F158&lt;8,"",IF(F158&lt;12,"",IF(F158&lt;14,"","")))</f>
        <v></v>
      </c>
    </row>
    <row r="161" spans="1:6" ht="15">
      <c r="A161" s="85" t="str">
        <f>IF(F157&lt;5,"L'argumentation est insuffisante",IF(F157&gt;=5,"L'argumentation est satisfaisante"))</f>
        <v>L'argumentation est insuffisante</v>
      </c>
      <c r="B161" s="154"/>
      <c r="C161" s="154"/>
      <c r="D161" s="154"/>
      <c r="E161" s="154"/>
      <c r="F161" s="27"/>
    </row>
    <row r="162" spans="1:6" ht="15">
      <c r="A162" s="87" t="str">
        <f>IF(F127&lt;4,"La méthode n'est pas maîtrisée",IF(F127&lt;8,"La maîtrise de la méthode est partielle","La méthode est maîtrisée"))</f>
        <v>La méthode n'est pas maîtrisée</v>
      </c>
      <c r="B162" s="156"/>
      <c r="C162" s="156"/>
      <c r="D162" s="156"/>
      <c r="E162" s="156"/>
      <c r="F162" s="157"/>
    </row>
    <row r="163" spans="1:6" ht="81.75" customHeight="1">
      <c r="A163" s="352" t="s">
        <v>31</v>
      </c>
      <c r="B163" s="352"/>
      <c r="C163" s="352"/>
      <c r="D163" s="352"/>
      <c r="E163" s="352"/>
      <c r="F163" s="89" t="s">
        <v>32</v>
      </c>
    </row>
    <row r="164" spans="1:6" ht="15.75" customHeight="1">
      <c r="A164" s="353" t="s">
        <v>64</v>
      </c>
      <c r="B164" s="353"/>
      <c r="C164" s="353"/>
      <c r="D164" s="353"/>
      <c r="E164" s="353"/>
      <c r="F164" s="197"/>
    </row>
    <row r="165" spans="1:6" ht="15.75" customHeight="1">
      <c r="A165" s="353" t="s">
        <v>35</v>
      </c>
      <c r="B165" s="353"/>
      <c r="C165" s="353"/>
      <c r="D165" s="353"/>
      <c r="E165" s="353"/>
      <c r="F165" s="198"/>
    </row>
    <row r="166" spans="1:6" ht="15.75" customHeight="1">
      <c r="A166" s="345" t="s">
        <v>146</v>
      </c>
      <c r="B166" s="345"/>
      <c r="C166" s="345"/>
      <c r="D166" s="345"/>
      <c r="E166" s="345"/>
      <c r="F166" s="47"/>
    </row>
    <row r="167" spans="1:6" ht="15.75" customHeight="1">
      <c r="A167" s="345" t="s">
        <v>138</v>
      </c>
      <c r="B167" s="345"/>
      <c r="C167" s="345"/>
      <c r="D167" s="345"/>
      <c r="E167" s="345"/>
      <c r="F167" s="47"/>
    </row>
    <row r="168" spans="1:6" ht="15.75" customHeight="1">
      <c r="A168" s="346" t="s">
        <v>139</v>
      </c>
      <c r="B168" s="346"/>
      <c r="C168" s="346"/>
      <c r="D168" s="346"/>
      <c r="E168" s="346"/>
      <c r="F168" s="161"/>
    </row>
    <row r="169" spans="1:6" ht="15.75" customHeight="1">
      <c r="A169" s="347" t="s">
        <v>140</v>
      </c>
      <c r="B169" s="347"/>
      <c r="C169" s="347"/>
      <c r="D169" s="347"/>
      <c r="E169" s="347"/>
      <c r="F169" s="47"/>
    </row>
    <row r="170" spans="1:6" ht="15">
      <c r="A170" s="345"/>
      <c r="B170" s="345"/>
      <c r="C170" s="345"/>
      <c r="D170" s="345"/>
      <c r="E170" s="345"/>
      <c r="F170" s="47"/>
    </row>
    <row r="171" spans="1:6" ht="15">
      <c r="A171" s="345"/>
      <c r="B171" s="345"/>
      <c r="C171" s="345"/>
      <c r="D171" s="345"/>
      <c r="E171" s="345"/>
      <c r="F171" s="47"/>
    </row>
    <row r="172" spans="1:6" ht="15">
      <c r="A172" s="162" t="str">
        <f>IF(E172&lt;3," Présentation et enjeux à refaire","Bien, vous n'avez pas à refaire la présentation et les enjeux")</f>
        <v> Présentation et enjeux à refaire</v>
      </c>
      <c r="B172" s="163" t="s">
        <v>68</v>
      </c>
      <c r="C172" s="164"/>
      <c r="D172" s="164"/>
      <c r="E172" s="164">
        <f>SUM(F166,F167,F169)</f>
        <v>0</v>
      </c>
      <c r="F172" s="47"/>
    </row>
    <row r="173" spans="1:6" ht="15.75" customHeight="1">
      <c r="A173" s="348" t="s">
        <v>141</v>
      </c>
      <c r="B173" s="348"/>
      <c r="C173" s="348"/>
      <c r="D173" s="348"/>
      <c r="E173" s="348"/>
      <c r="F173" s="165"/>
    </row>
    <row r="174" spans="1:6" ht="15.75" customHeight="1">
      <c r="A174" s="347" t="s">
        <v>142</v>
      </c>
      <c r="B174" s="347"/>
      <c r="C174" s="347"/>
      <c r="D174" s="347"/>
      <c r="E174" s="347"/>
      <c r="F174" s="166">
        <f>ROUND(D210,1)</f>
        <v>0</v>
      </c>
    </row>
    <row r="175" spans="1:6" ht="15">
      <c r="A175" s="349" t="s">
        <v>143</v>
      </c>
      <c r="B175" s="349"/>
      <c r="C175" s="349"/>
      <c r="D175" s="349"/>
      <c r="E175" s="349"/>
      <c r="F175" s="166">
        <f>ROUND(E210,1)</f>
        <v>0</v>
      </c>
    </row>
    <row r="176" spans="1:6" ht="15.75" customHeight="1">
      <c r="A176" s="345" t="s">
        <v>144</v>
      </c>
      <c r="B176" s="345"/>
      <c r="C176" s="345"/>
      <c r="D176" s="345"/>
      <c r="E176" s="345"/>
      <c r="F176" s="167"/>
    </row>
    <row r="177" spans="1:6" ht="15.75" customHeight="1">
      <c r="A177" s="347" t="s">
        <v>145</v>
      </c>
      <c r="B177" s="347"/>
      <c r="C177" s="347"/>
      <c r="D177" s="347"/>
      <c r="E177" s="347"/>
      <c r="F177" s="47"/>
    </row>
    <row r="178" spans="1:6" ht="15.75" customHeight="1">
      <c r="A178" s="353" t="s">
        <v>74</v>
      </c>
      <c r="B178" s="353"/>
      <c r="C178" s="353"/>
      <c r="D178" s="353"/>
      <c r="E178" s="353"/>
      <c r="F178" s="199"/>
    </row>
    <row r="179" spans="1:6" ht="15.75" customHeight="1">
      <c r="A179" s="345" t="s">
        <v>75</v>
      </c>
      <c r="B179" s="345"/>
      <c r="C179" s="345"/>
      <c r="D179" s="345"/>
      <c r="E179" s="345"/>
      <c r="F179" s="47"/>
    </row>
    <row r="180" spans="1:6" ht="15.75" customHeight="1">
      <c r="A180" s="345" t="s">
        <v>76</v>
      </c>
      <c r="B180" s="345"/>
      <c r="C180" s="345"/>
      <c r="D180" s="345"/>
      <c r="E180" s="345"/>
      <c r="F180" s="47"/>
    </row>
    <row r="181" spans="1:6" ht="15">
      <c r="A181" s="350" t="s">
        <v>77</v>
      </c>
      <c r="B181" s="350"/>
      <c r="C181" s="350"/>
      <c r="D181" s="350"/>
      <c r="E181" s="350"/>
      <c r="F181" s="48">
        <f>SUM(F166:F180)/2</f>
        <v>0</v>
      </c>
    </row>
    <row r="182" spans="1:6" ht="54" customHeight="1">
      <c r="A182" s="90" t="s">
        <v>78</v>
      </c>
      <c r="B182" s="200"/>
      <c r="C182" s="200" t="s">
        <v>79</v>
      </c>
      <c r="D182" s="201" t="s">
        <v>80</v>
      </c>
      <c r="E182" s="202" t="s">
        <v>81</v>
      </c>
      <c r="F182" s="203"/>
    </row>
    <row r="183" spans="1:6" ht="15">
      <c r="A183" s="90" t="s">
        <v>82</v>
      </c>
      <c r="B183" s="200"/>
      <c r="C183" s="200"/>
      <c r="D183" s="203"/>
      <c r="E183" s="204"/>
      <c r="F183" s="205"/>
    </row>
    <row r="184" spans="1:6" ht="15">
      <c r="A184" s="206" t="s">
        <v>83</v>
      </c>
      <c r="B184" s="207"/>
      <c r="C184" s="208"/>
      <c r="D184" s="209"/>
      <c r="E184" s="210"/>
      <c r="F184" s="211"/>
    </row>
    <row r="185" spans="1:6" ht="15">
      <c r="A185" s="115"/>
      <c r="B185" s="181"/>
      <c r="C185" s="181"/>
      <c r="D185" s="182"/>
      <c r="E185" s="183"/>
      <c r="F185" s="184">
        <f aca="true" t="shared" si="3" ref="F185:F202">SUM(C185:E185)/3</f>
        <v>0</v>
      </c>
    </row>
    <row r="186" spans="1:6" ht="15">
      <c r="A186" s="185"/>
      <c r="B186" s="181"/>
      <c r="C186" s="181"/>
      <c r="D186" s="182"/>
      <c r="E186" s="183"/>
      <c r="F186" s="184">
        <f t="shared" si="3"/>
        <v>0</v>
      </c>
    </row>
    <row r="187" spans="1:6" ht="15">
      <c r="A187" s="185"/>
      <c r="B187" s="181"/>
      <c r="C187" s="181"/>
      <c r="D187" s="182"/>
      <c r="E187" s="183"/>
      <c r="F187" s="184">
        <f t="shared" si="3"/>
        <v>0</v>
      </c>
    </row>
    <row r="188" spans="1:6" ht="15">
      <c r="A188" s="186"/>
      <c r="B188" s="181"/>
      <c r="C188" s="181"/>
      <c r="D188" s="182"/>
      <c r="E188" s="183"/>
      <c r="F188" s="184">
        <f t="shared" si="3"/>
        <v>0</v>
      </c>
    </row>
    <row r="189" spans="1:6" ht="15">
      <c r="A189" s="146"/>
      <c r="B189" s="181"/>
      <c r="C189" s="181"/>
      <c r="D189" s="182"/>
      <c r="E189" s="183"/>
      <c r="F189" s="184">
        <f t="shared" si="3"/>
        <v>0</v>
      </c>
    </row>
    <row r="190" spans="1:6" ht="15">
      <c r="A190" s="185"/>
      <c r="B190" s="136"/>
      <c r="C190" s="181"/>
      <c r="D190" s="182"/>
      <c r="E190" s="183"/>
      <c r="F190" s="184">
        <f t="shared" si="3"/>
        <v>0</v>
      </c>
    </row>
    <row r="191" spans="1:6" ht="15">
      <c r="A191" s="186"/>
      <c r="B191" s="181"/>
      <c r="C191" s="181"/>
      <c r="D191" s="182"/>
      <c r="E191" s="183"/>
      <c r="F191" s="184">
        <f t="shared" si="3"/>
        <v>0</v>
      </c>
    </row>
    <row r="192" spans="1:6" ht="15">
      <c r="A192" s="185"/>
      <c r="B192" s="181"/>
      <c r="C192" s="181"/>
      <c r="D192" s="182"/>
      <c r="E192" s="183"/>
      <c r="F192" s="184">
        <f t="shared" si="3"/>
        <v>0</v>
      </c>
    </row>
    <row r="193" spans="1:6" ht="15">
      <c r="A193" s="185"/>
      <c r="B193" s="181"/>
      <c r="C193" s="181"/>
      <c r="D193" s="182"/>
      <c r="E193" s="183"/>
      <c r="F193" s="184">
        <f t="shared" si="3"/>
        <v>0</v>
      </c>
    </row>
    <row r="194" spans="1:6" ht="15">
      <c r="A194" s="187"/>
      <c r="B194" s="181"/>
      <c r="C194" s="181"/>
      <c r="D194" s="182"/>
      <c r="E194" s="183"/>
      <c r="F194" s="184">
        <f t="shared" si="3"/>
        <v>0</v>
      </c>
    </row>
    <row r="195" spans="1:6" ht="15">
      <c r="A195" s="185"/>
      <c r="B195" s="181"/>
      <c r="C195" s="181"/>
      <c r="D195" s="182"/>
      <c r="E195" s="183"/>
      <c r="F195" s="184">
        <f t="shared" si="3"/>
        <v>0</v>
      </c>
    </row>
    <row r="196" spans="1:6" ht="15">
      <c r="A196" s="185"/>
      <c r="B196" s="181"/>
      <c r="C196" s="181"/>
      <c r="D196" s="182"/>
      <c r="E196" s="183"/>
      <c r="F196" s="184">
        <f t="shared" si="3"/>
        <v>0</v>
      </c>
    </row>
    <row r="197" spans="1:6" ht="15">
      <c r="A197" s="185"/>
      <c r="B197" s="181"/>
      <c r="C197" s="181"/>
      <c r="D197" s="182"/>
      <c r="E197" s="183"/>
      <c r="F197" s="184">
        <f t="shared" si="3"/>
        <v>0</v>
      </c>
    </row>
    <row r="198" spans="1:6" ht="15">
      <c r="A198" s="146"/>
      <c r="B198" s="181"/>
      <c r="C198" s="181"/>
      <c r="D198" s="182"/>
      <c r="E198" s="183"/>
      <c r="F198" s="184">
        <f t="shared" si="3"/>
        <v>0</v>
      </c>
    </row>
    <row r="199" spans="1:6" ht="15">
      <c r="A199" s="115"/>
      <c r="B199" s="181"/>
      <c r="C199" s="181"/>
      <c r="D199" s="188"/>
      <c r="E199" s="189"/>
      <c r="F199" s="184">
        <f t="shared" si="3"/>
        <v>0</v>
      </c>
    </row>
    <row r="200" spans="1:6" ht="15">
      <c r="A200" s="185"/>
      <c r="B200" s="181"/>
      <c r="C200" s="181"/>
      <c r="D200" s="188"/>
      <c r="E200" s="189"/>
      <c r="F200" s="184">
        <f t="shared" si="3"/>
        <v>0</v>
      </c>
    </row>
    <row r="201" spans="1:6" ht="15">
      <c r="A201" s="185"/>
      <c r="B201" s="181"/>
      <c r="C201" s="181"/>
      <c r="D201" s="188"/>
      <c r="E201" s="183"/>
      <c r="F201" s="184">
        <f t="shared" si="3"/>
        <v>0</v>
      </c>
    </row>
    <row r="202" spans="1:6" ht="15">
      <c r="A202" s="190"/>
      <c r="B202" s="181"/>
      <c r="C202" s="181"/>
      <c r="D202" s="154"/>
      <c r="E202" s="154"/>
      <c r="F202" s="184">
        <f t="shared" si="3"/>
        <v>0</v>
      </c>
    </row>
    <row r="203" spans="1:6" ht="15">
      <c r="A203" s="190"/>
      <c r="B203" s="181"/>
      <c r="C203" s="181"/>
      <c r="D203" s="154"/>
      <c r="E203" s="154"/>
      <c r="F203" s="184"/>
    </row>
    <row r="204" spans="1:6" ht="15">
      <c r="A204" s="190"/>
      <c r="B204" s="181"/>
      <c r="C204" s="181"/>
      <c r="D204" s="154"/>
      <c r="E204" s="154"/>
      <c r="F204" s="184"/>
    </row>
    <row r="205" spans="1:6" ht="15">
      <c r="A205" s="190"/>
      <c r="B205" s="181"/>
      <c r="C205" s="181"/>
      <c r="D205" s="154"/>
      <c r="E205" s="154"/>
      <c r="F205" s="184"/>
    </row>
    <row r="206" spans="1:6" ht="15">
      <c r="A206" s="190"/>
      <c r="B206" s="181"/>
      <c r="C206" s="181"/>
      <c r="D206" s="154"/>
      <c r="E206" s="154"/>
      <c r="F206" s="184"/>
    </row>
    <row r="207" spans="1:6" ht="15">
      <c r="A207" s="190"/>
      <c r="B207" s="181"/>
      <c r="C207" s="181"/>
      <c r="D207" s="154"/>
      <c r="E207" s="154"/>
      <c r="F207" s="184"/>
    </row>
    <row r="208" spans="1:6" ht="15">
      <c r="A208" s="190"/>
      <c r="B208" s="181"/>
      <c r="C208" s="181"/>
      <c r="D208" s="154"/>
      <c r="E208" s="154"/>
      <c r="F208" s="184"/>
    </row>
    <row r="209" spans="1:6" ht="15">
      <c r="A209" s="190"/>
      <c r="B209" s="181"/>
      <c r="C209" s="181"/>
      <c r="D209" s="182">
        <f>SUM(D184:D208)/2.8</f>
        <v>0</v>
      </c>
      <c r="E209" s="182">
        <f>SUM(E184:E208)/2.8</f>
        <v>0</v>
      </c>
      <c r="F209" s="184"/>
    </row>
    <row r="210" spans="1:6" ht="15">
      <c r="A210" s="190"/>
      <c r="B210" s="181"/>
      <c r="C210" s="181"/>
      <c r="D210" s="182" t="str">
        <f>IF(D209&lt;5,"0",IF(D209&gt;=5,"2"))</f>
        <v>0</v>
      </c>
      <c r="E210" s="191" t="str">
        <f>IF(E209&lt;5,"0",IF(E209&gt;=5,"2"))</f>
        <v>0</v>
      </c>
      <c r="F210" s="192"/>
    </row>
    <row r="211" spans="1:6" ht="15">
      <c r="A211" s="351" t="s">
        <v>42</v>
      </c>
      <c r="B211" s="351"/>
      <c r="C211" s="351"/>
      <c r="D211" s="351"/>
      <c r="E211" s="351"/>
      <c r="F211" s="193">
        <f>SUM(F184:F210)/2.8</f>
        <v>0</v>
      </c>
    </row>
    <row r="212" spans="1:6" ht="15">
      <c r="A212" s="77" t="s">
        <v>62</v>
      </c>
      <c r="B212" s="79"/>
      <c r="C212" s="79"/>
      <c r="D212" s="79"/>
      <c r="E212" s="81">
        <f>SUM(F181,F211)</f>
        <v>0</v>
      </c>
      <c r="F212" s="81">
        <f>ROUND(E212,0)</f>
        <v>0</v>
      </c>
    </row>
    <row r="213" spans="1:6" ht="15">
      <c r="A213" s="212" t="s">
        <v>63</v>
      </c>
      <c r="B213" s="213"/>
      <c r="C213" s="213"/>
      <c r="D213" s="213"/>
      <c r="E213" s="213"/>
      <c r="F213" s="214"/>
    </row>
    <row r="214" spans="1:6" ht="34.5">
      <c r="A214" s="85" t="str">
        <f>IF(F212&lt;8,"Un devoir décevant",IF(F212&lt;12,"Un devoir acceptable mais qui peut être amélioré",IF(F212&lt;14,"Un bon travail","Excellent devoir")))</f>
        <v>Un devoir décevant</v>
      </c>
      <c r="B214" s="154"/>
      <c r="C214" s="154"/>
      <c r="D214" s="154"/>
      <c r="E214" s="154"/>
      <c r="F214" s="86" t="str">
        <f>IF(F212&lt;8,"",IF(F212&lt;12,"",IF(F212&lt;14,"","")))</f>
        <v></v>
      </c>
    </row>
    <row r="215" spans="1:6" ht="15">
      <c r="A215" s="85" t="str">
        <f>IF(F211&lt;5,"L'argumentation est insuffisante",IF(F211&gt;=5,"L'argumentation est satisfaisante"))</f>
        <v>L'argumentation est insuffisante</v>
      </c>
      <c r="B215" s="154"/>
      <c r="C215" s="154"/>
      <c r="D215" s="154"/>
      <c r="E215" s="154"/>
      <c r="F215" s="27"/>
    </row>
    <row r="216" spans="1:6" ht="15">
      <c r="A216" s="87" t="str">
        <f>IF(F181&lt;4,"La méthode n'est pas maîtrisée",IF(F181&lt;8,"La maîtrise de la méthode est partielle","La méthode est maîtrisée"))</f>
        <v>La méthode n'est pas maîtrisée</v>
      </c>
      <c r="B216" s="156"/>
      <c r="C216" s="156"/>
      <c r="D216" s="156"/>
      <c r="E216" s="156"/>
      <c r="F216" s="157"/>
    </row>
    <row r="217" spans="1:6" ht="81.75" customHeight="1">
      <c r="A217" s="343" t="s">
        <v>31</v>
      </c>
      <c r="B217" s="343"/>
      <c r="C217" s="343"/>
      <c r="D217" s="343"/>
      <c r="E217" s="343"/>
      <c r="F217" s="34" t="s">
        <v>32</v>
      </c>
    </row>
    <row r="218" spans="1:6" ht="15.75" customHeight="1">
      <c r="A218" s="344" t="s">
        <v>64</v>
      </c>
      <c r="B218" s="344"/>
      <c r="C218" s="344"/>
      <c r="D218" s="344"/>
      <c r="E218" s="344"/>
      <c r="F218" s="159"/>
    </row>
    <row r="219" spans="1:6" ht="15.75" customHeight="1">
      <c r="A219" s="344" t="s">
        <v>35</v>
      </c>
      <c r="B219" s="344"/>
      <c r="C219" s="344"/>
      <c r="D219" s="344"/>
      <c r="E219" s="344"/>
      <c r="F219" s="160"/>
    </row>
    <row r="220" spans="1:6" ht="15.75" customHeight="1">
      <c r="A220" s="345" t="s">
        <v>146</v>
      </c>
      <c r="B220" s="345"/>
      <c r="C220" s="345"/>
      <c r="D220" s="345"/>
      <c r="E220" s="345"/>
      <c r="F220" s="47"/>
    </row>
    <row r="221" spans="1:6" ht="15.75" customHeight="1">
      <c r="A221" s="345" t="s">
        <v>138</v>
      </c>
      <c r="B221" s="345"/>
      <c r="C221" s="345"/>
      <c r="D221" s="345"/>
      <c r="E221" s="345"/>
      <c r="F221" s="47"/>
    </row>
    <row r="222" spans="1:6" ht="15.75" customHeight="1">
      <c r="A222" s="346" t="s">
        <v>139</v>
      </c>
      <c r="B222" s="346"/>
      <c r="C222" s="346"/>
      <c r="D222" s="346"/>
      <c r="E222" s="346"/>
      <c r="F222" s="161"/>
    </row>
    <row r="223" spans="1:6" ht="15.75" customHeight="1">
      <c r="A223" s="347" t="s">
        <v>140</v>
      </c>
      <c r="B223" s="347"/>
      <c r="C223" s="347"/>
      <c r="D223" s="347"/>
      <c r="E223" s="347"/>
      <c r="F223" s="47"/>
    </row>
    <row r="224" spans="1:6" ht="15">
      <c r="A224" s="345"/>
      <c r="B224" s="345"/>
      <c r="C224" s="345"/>
      <c r="D224" s="345"/>
      <c r="E224" s="345"/>
      <c r="F224" s="47"/>
    </row>
    <row r="225" spans="1:6" ht="15">
      <c r="A225" s="345"/>
      <c r="B225" s="345"/>
      <c r="C225" s="345"/>
      <c r="D225" s="345"/>
      <c r="E225" s="345"/>
      <c r="F225" s="47"/>
    </row>
    <row r="226" spans="1:6" ht="15">
      <c r="A226" s="162" t="str">
        <f>IF(E226&lt;3," Présentation et enjeux à refaire","Bien, vous n'avez pas à refaire la présentation et les enjeux")</f>
        <v> Présentation et enjeux à refaire</v>
      </c>
      <c r="B226" s="163" t="s">
        <v>68</v>
      </c>
      <c r="C226" s="164"/>
      <c r="D226" s="164"/>
      <c r="E226" s="164">
        <f>SUM(F220,F221,F223)</f>
        <v>0</v>
      </c>
      <c r="F226" s="47"/>
    </row>
    <row r="227" spans="1:6" ht="15.75" customHeight="1">
      <c r="A227" s="348" t="s">
        <v>141</v>
      </c>
      <c r="B227" s="348"/>
      <c r="C227" s="348"/>
      <c r="D227" s="348"/>
      <c r="E227" s="348"/>
      <c r="F227" s="165"/>
    </row>
    <row r="228" spans="1:6" ht="15.75" customHeight="1">
      <c r="A228" s="347" t="s">
        <v>142</v>
      </c>
      <c r="B228" s="347"/>
      <c r="C228" s="347"/>
      <c r="D228" s="347"/>
      <c r="E228" s="347"/>
      <c r="F228" s="166">
        <f>ROUND(D264,1)</f>
        <v>0</v>
      </c>
    </row>
    <row r="229" spans="1:6" ht="15">
      <c r="A229" s="349" t="s">
        <v>143</v>
      </c>
      <c r="B229" s="349"/>
      <c r="C229" s="349"/>
      <c r="D229" s="349"/>
      <c r="E229" s="349"/>
      <c r="F229" s="166">
        <f>ROUND(E264,1)</f>
        <v>0</v>
      </c>
    </row>
    <row r="230" spans="1:6" ht="15.75" customHeight="1">
      <c r="A230" s="345" t="s">
        <v>144</v>
      </c>
      <c r="B230" s="345"/>
      <c r="C230" s="345"/>
      <c r="D230" s="345"/>
      <c r="E230" s="345"/>
      <c r="F230" s="167"/>
    </row>
    <row r="231" spans="1:6" ht="15.75" customHeight="1">
      <c r="A231" s="347" t="s">
        <v>145</v>
      </c>
      <c r="B231" s="347"/>
      <c r="C231" s="347"/>
      <c r="D231" s="347"/>
      <c r="E231" s="347"/>
      <c r="F231" s="47"/>
    </row>
    <row r="232" spans="1:6" ht="15.75" customHeight="1">
      <c r="A232" s="344" t="s">
        <v>74</v>
      </c>
      <c r="B232" s="344"/>
      <c r="C232" s="344"/>
      <c r="D232" s="344"/>
      <c r="E232" s="344"/>
      <c r="F232" s="168"/>
    </row>
    <row r="233" spans="1:6" ht="15.75" customHeight="1">
      <c r="A233" s="345" t="s">
        <v>75</v>
      </c>
      <c r="B233" s="345"/>
      <c r="C233" s="345"/>
      <c r="D233" s="345"/>
      <c r="E233" s="345"/>
      <c r="F233" s="47"/>
    </row>
    <row r="234" spans="1:6" ht="15.75" customHeight="1">
      <c r="A234" s="345" t="s">
        <v>76</v>
      </c>
      <c r="B234" s="345"/>
      <c r="C234" s="345"/>
      <c r="D234" s="345"/>
      <c r="E234" s="345"/>
      <c r="F234" s="47"/>
    </row>
    <row r="235" spans="1:6" ht="15">
      <c r="A235" s="350" t="s">
        <v>77</v>
      </c>
      <c r="B235" s="350"/>
      <c r="C235" s="350"/>
      <c r="D235" s="350"/>
      <c r="E235" s="350"/>
      <c r="F235" s="48">
        <f>SUM(F220:F234)/2</f>
        <v>0</v>
      </c>
    </row>
    <row r="236" spans="1:6" ht="38.25" customHeight="1">
      <c r="A236" s="49" t="s">
        <v>78</v>
      </c>
      <c r="B236" s="169"/>
      <c r="C236" s="169" t="s">
        <v>79</v>
      </c>
      <c r="D236" s="170" t="s">
        <v>80</v>
      </c>
      <c r="E236" s="171" t="s">
        <v>81</v>
      </c>
      <c r="F236" s="172"/>
    </row>
    <row r="237" spans="1:6" ht="15">
      <c r="A237" s="49" t="s">
        <v>82</v>
      </c>
      <c r="B237" s="169"/>
      <c r="C237" s="169"/>
      <c r="D237" s="172"/>
      <c r="E237" s="173"/>
      <c r="F237" s="174"/>
    </row>
    <row r="238" spans="1:6" ht="15">
      <c r="A238" s="175" t="s">
        <v>83</v>
      </c>
      <c r="B238" s="176"/>
      <c r="C238" s="177"/>
      <c r="D238" s="178"/>
      <c r="E238" s="179"/>
      <c r="F238" s="180"/>
    </row>
    <row r="239" spans="1:6" ht="15">
      <c r="A239" s="115"/>
      <c r="B239" s="181"/>
      <c r="C239" s="181"/>
      <c r="D239" s="182"/>
      <c r="E239" s="183"/>
      <c r="F239" s="184">
        <f aca="true" t="shared" si="4" ref="F239:F256">SUM(C239:E239)/3</f>
        <v>0</v>
      </c>
    </row>
    <row r="240" spans="1:6" ht="15">
      <c r="A240" s="185"/>
      <c r="B240" s="181"/>
      <c r="C240" s="181"/>
      <c r="D240" s="182"/>
      <c r="E240" s="183"/>
      <c r="F240" s="184">
        <f t="shared" si="4"/>
        <v>0</v>
      </c>
    </row>
    <row r="241" spans="1:6" ht="15">
      <c r="A241" s="185"/>
      <c r="B241" s="181"/>
      <c r="C241" s="181"/>
      <c r="D241" s="182"/>
      <c r="E241" s="183"/>
      <c r="F241" s="184">
        <f t="shared" si="4"/>
        <v>0</v>
      </c>
    </row>
    <row r="242" spans="1:6" ht="15">
      <c r="A242" s="186"/>
      <c r="B242" s="181"/>
      <c r="C242" s="181"/>
      <c r="D242" s="182"/>
      <c r="E242" s="183"/>
      <c r="F242" s="184">
        <f t="shared" si="4"/>
        <v>0</v>
      </c>
    </row>
    <row r="243" spans="1:6" ht="15">
      <c r="A243" s="146"/>
      <c r="B243" s="181"/>
      <c r="C243" s="181"/>
      <c r="D243" s="182"/>
      <c r="E243" s="183"/>
      <c r="F243" s="184">
        <f t="shared" si="4"/>
        <v>0</v>
      </c>
    </row>
    <row r="244" spans="1:6" ht="15">
      <c r="A244" s="185"/>
      <c r="B244" s="136"/>
      <c r="C244" s="181"/>
      <c r="D244" s="182"/>
      <c r="E244" s="183"/>
      <c r="F244" s="184">
        <f t="shared" si="4"/>
        <v>0</v>
      </c>
    </row>
    <row r="245" spans="1:6" ht="15">
      <c r="A245" s="186"/>
      <c r="B245" s="181"/>
      <c r="C245" s="181"/>
      <c r="D245" s="182"/>
      <c r="E245" s="183"/>
      <c r="F245" s="184">
        <f t="shared" si="4"/>
        <v>0</v>
      </c>
    </row>
    <row r="246" spans="1:6" ht="15">
      <c r="A246" s="185"/>
      <c r="B246" s="181"/>
      <c r="C246" s="181"/>
      <c r="D246" s="182"/>
      <c r="E246" s="183"/>
      <c r="F246" s="184">
        <f t="shared" si="4"/>
        <v>0</v>
      </c>
    </row>
    <row r="247" spans="1:6" ht="15">
      <c r="A247" s="185"/>
      <c r="B247" s="181"/>
      <c r="C247" s="181"/>
      <c r="D247" s="182"/>
      <c r="E247" s="183"/>
      <c r="F247" s="184">
        <f t="shared" si="4"/>
        <v>0</v>
      </c>
    </row>
    <row r="248" spans="1:6" ht="15">
      <c r="A248" s="187"/>
      <c r="B248" s="181"/>
      <c r="C248" s="181"/>
      <c r="D248" s="182"/>
      <c r="E248" s="183"/>
      <c r="F248" s="184">
        <f t="shared" si="4"/>
        <v>0</v>
      </c>
    </row>
    <row r="249" spans="1:6" ht="15">
      <c r="A249" s="185"/>
      <c r="B249" s="181"/>
      <c r="C249" s="181"/>
      <c r="D249" s="182"/>
      <c r="E249" s="183"/>
      <c r="F249" s="184">
        <f t="shared" si="4"/>
        <v>0</v>
      </c>
    </row>
    <row r="250" spans="1:6" ht="15">
      <c r="A250" s="185"/>
      <c r="B250" s="181"/>
      <c r="C250" s="181"/>
      <c r="D250" s="182"/>
      <c r="E250" s="183"/>
      <c r="F250" s="184">
        <f t="shared" si="4"/>
        <v>0</v>
      </c>
    </row>
    <row r="251" spans="1:6" ht="15">
      <c r="A251" s="185"/>
      <c r="B251" s="181"/>
      <c r="C251" s="181"/>
      <c r="D251" s="182"/>
      <c r="E251" s="183"/>
      <c r="F251" s="184">
        <f t="shared" si="4"/>
        <v>0</v>
      </c>
    </row>
    <row r="252" spans="1:6" ht="15">
      <c r="A252" s="146"/>
      <c r="B252" s="181"/>
      <c r="C252" s="181"/>
      <c r="D252" s="182"/>
      <c r="E252" s="183"/>
      <c r="F252" s="184">
        <f t="shared" si="4"/>
        <v>0</v>
      </c>
    </row>
    <row r="253" spans="1:6" ht="15">
      <c r="A253" s="115"/>
      <c r="B253" s="181"/>
      <c r="C253" s="181"/>
      <c r="D253" s="188"/>
      <c r="E253" s="189"/>
      <c r="F253" s="184">
        <f t="shared" si="4"/>
        <v>0</v>
      </c>
    </row>
    <row r="254" spans="1:6" ht="15">
      <c r="A254" s="185"/>
      <c r="B254" s="181"/>
      <c r="C254" s="181"/>
      <c r="D254" s="188"/>
      <c r="E254" s="189"/>
      <c r="F254" s="184">
        <f t="shared" si="4"/>
        <v>0</v>
      </c>
    </row>
    <row r="255" spans="1:6" ht="15">
      <c r="A255" s="185"/>
      <c r="B255" s="181"/>
      <c r="C255" s="181"/>
      <c r="D255" s="188"/>
      <c r="E255" s="183"/>
      <c r="F255" s="184">
        <f t="shared" si="4"/>
        <v>0</v>
      </c>
    </row>
    <row r="256" spans="1:6" ht="15">
      <c r="A256" s="190"/>
      <c r="B256" s="181"/>
      <c r="C256" s="181"/>
      <c r="D256" s="154"/>
      <c r="E256" s="154"/>
      <c r="F256" s="184">
        <f t="shared" si="4"/>
        <v>0</v>
      </c>
    </row>
    <row r="257" spans="1:6" ht="15">
      <c r="A257" s="190"/>
      <c r="B257" s="181"/>
      <c r="C257" s="181"/>
      <c r="D257" s="154"/>
      <c r="E257" s="154"/>
      <c r="F257" s="184"/>
    </row>
    <row r="258" spans="1:6" ht="15">
      <c r="A258" s="190"/>
      <c r="B258" s="181"/>
      <c r="C258" s="181"/>
      <c r="D258" s="154"/>
      <c r="E258" s="154"/>
      <c r="F258" s="184"/>
    </row>
    <row r="259" spans="1:6" ht="15">
      <c r="A259" s="190"/>
      <c r="B259" s="181"/>
      <c r="C259" s="181"/>
      <c r="D259" s="154"/>
      <c r="E259" s="154"/>
      <c r="F259" s="184"/>
    </row>
    <row r="260" spans="1:6" ht="15">
      <c r="A260" s="190"/>
      <c r="B260" s="181"/>
      <c r="C260" s="181"/>
      <c r="D260" s="154"/>
      <c r="E260" s="154"/>
      <c r="F260" s="184"/>
    </row>
    <row r="261" spans="1:6" ht="15">
      <c r="A261" s="190"/>
      <c r="B261" s="181"/>
      <c r="C261" s="181"/>
      <c r="D261" s="154"/>
      <c r="E261" s="154"/>
      <c r="F261" s="184"/>
    </row>
    <row r="262" spans="1:6" ht="15">
      <c r="A262" s="190"/>
      <c r="B262" s="181"/>
      <c r="C262" s="181"/>
      <c r="D262" s="154"/>
      <c r="E262" s="154"/>
      <c r="F262" s="184"/>
    </row>
    <row r="263" spans="1:6" ht="15">
      <c r="A263" s="190"/>
      <c r="B263" s="181"/>
      <c r="C263" s="181"/>
      <c r="D263" s="182">
        <f>SUM(D238:D262)/2.8</f>
        <v>0</v>
      </c>
      <c r="E263" s="182">
        <f>SUM(E238:E262)/2.8</f>
        <v>0</v>
      </c>
      <c r="F263" s="184"/>
    </row>
    <row r="264" spans="1:6" ht="15">
      <c r="A264" s="190"/>
      <c r="B264" s="181"/>
      <c r="C264" s="181"/>
      <c r="D264" s="182" t="str">
        <f>IF(D263&lt;5,"0",IF(D263&gt;=5,"2"))</f>
        <v>0</v>
      </c>
      <c r="E264" s="191" t="str">
        <f>IF(E263&lt;5,"0",IF(E263&gt;=5,"2"))</f>
        <v>0</v>
      </c>
      <c r="F264" s="192"/>
    </row>
    <row r="265" spans="1:6" ht="15">
      <c r="A265" s="351" t="s">
        <v>42</v>
      </c>
      <c r="B265" s="351"/>
      <c r="C265" s="351"/>
      <c r="D265" s="351"/>
      <c r="E265" s="351"/>
      <c r="F265" s="193">
        <f>SUM(F238:F264)/2.8</f>
        <v>0</v>
      </c>
    </row>
    <row r="266" spans="1:6" ht="15">
      <c r="A266" s="77" t="s">
        <v>62</v>
      </c>
      <c r="B266" s="79"/>
      <c r="C266" s="79"/>
      <c r="D266" s="79"/>
      <c r="E266" s="81">
        <f>SUM(F235,F265)</f>
        <v>0</v>
      </c>
      <c r="F266" s="81">
        <f>ROUND(E266,0)</f>
        <v>0</v>
      </c>
    </row>
    <row r="267" spans="1:6" ht="15">
      <c r="A267" s="194" t="s">
        <v>63</v>
      </c>
      <c r="B267" s="195"/>
      <c r="C267" s="195"/>
      <c r="D267" s="195"/>
      <c r="E267" s="195"/>
      <c r="F267" s="196"/>
    </row>
    <row r="268" spans="1:6" ht="34.5">
      <c r="A268" s="85" t="str">
        <f>IF(F266&lt;8,"Un devoir décevant",IF(F266&lt;12,"Un devoir acceptable mais qui peut être amélioré",IF(F266&lt;14,"Un bon travail","Excellent devoir")))</f>
        <v>Un devoir décevant</v>
      </c>
      <c r="B268" s="154"/>
      <c r="C268" s="154"/>
      <c r="D268" s="154"/>
      <c r="E268" s="154"/>
      <c r="F268" s="86" t="str">
        <f>IF(F266&lt;8,"",IF(F266&lt;12,"",IF(F266&lt;14,"","")))</f>
        <v></v>
      </c>
    </row>
    <row r="269" spans="1:6" ht="15">
      <c r="A269" s="85" t="str">
        <f>IF(F265&lt;5,"L'argumentation est insuffisante",IF(F265&gt;=5,"L'argumentation est satisfaisante"))</f>
        <v>L'argumentation est insuffisante</v>
      </c>
      <c r="B269" s="154"/>
      <c r="C269" s="154"/>
      <c r="D269" s="154"/>
      <c r="E269" s="154"/>
      <c r="F269" s="27"/>
    </row>
    <row r="270" spans="1:6" ht="15">
      <c r="A270" s="87" t="str">
        <f>IF(F235&lt;4,"La méthode n'est pas maîtrisée",IF(F235&lt;8,"La maîtrise de la méthode est partielle","La méthode est maîtrisée"))</f>
        <v>La méthode n'est pas maîtrisée</v>
      </c>
      <c r="B270" s="156"/>
      <c r="C270" s="156"/>
      <c r="D270" s="156"/>
      <c r="E270" s="156"/>
      <c r="F270" s="157"/>
    </row>
    <row r="271" spans="1:6" ht="81.75" customHeight="1">
      <c r="A271" s="352" t="s">
        <v>31</v>
      </c>
      <c r="B271" s="352"/>
      <c r="C271" s="352"/>
      <c r="D271" s="352"/>
      <c r="E271" s="352"/>
      <c r="F271" s="89" t="s">
        <v>32</v>
      </c>
    </row>
    <row r="272" spans="1:6" ht="15.75" customHeight="1">
      <c r="A272" s="353" t="s">
        <v>64</v>
      </c>
      <c r="B272" s="353"/>
      <c r="C272" s="353"/>
      <c r="D272" s="353"/>
      <c r="E272" s="353"/>
      <c r="F272" s="197"/>
    </row>
    <row r="273" spans="1:6" ht="15.75" customHeight="1">
      <c r="A273" s="353" t="s">
        <v>35</v>
      </c>
      <c r="B273" s="353"/>
      <c r="C273" s="353"/>
      <c r="D273" s="353"/>
      <c r="E273" s="353"/>
      <c r="F273" s="198"/>
    </row>
    <row r="274" spans="1:6" ht="15.75" customHeight="1">
      <c r="A274" s="345" t="s">
        <v>146</v>
      </c>
      <c r="B274" s="345"/>
      <c r="C274" s="345"/>
      <c r="D274" s="345"/>
      <c r="E274" s="345"/>
      <c r="F274" s="47"/>
    </row>
    <row r="275" spans="1:6" ht="15.75" customHeight="1">
      <c r="A275" s="345" t="s">
        <v>138</v>
      </c>
      <c r="B275" s="345"/>
      <c r="C275" s="345"/>
      <c r="D275" s="345"/>
      <c r="E275" s="345"/>
      <c r="F275" s="47"/>
    </row>
    <row r="276" spans="1:6" ht="15.75" customHeight="1">
      <c r="A276" s="346" t="s">
        <v>139</v>
      </c>
      <c r="B276" s="346"/>
      <c r="C276" s="346"/>
      <c r="D276" s="346"/>
      <c r="E276" s="346"/>
      <c r="F276" s="161"/>
    </row>
    <row r="277" spans="1:6" ht="15.75" customHeight="1">
      <c r="A277" s="347" t="s">
        <v>140</v>
      </c>
      <c r="B277" s="347"/>
      <c r="C277" s="347"/>
      <c r="D277" s="347"/>
      <c r="E277" s="347"/>
      <c r="F277" s="47"/>
    </row>
    <row r="278" spans="1:6" ht="15">
      <c r="A278" s="345"/>
      <c r="B278" s="345"/>
      <c r="C278" s="345"/>
      <c r="D278" s="345"/>
      <c r="E278" s="345"/>
      <c r="F278" s="47"/>
    </row>
    <row r="279" spans="1:6" ht="15">
      <c r="A279" s="345"/>
      <c r="B279" s="345"/>
      <c r="C279" s="345"/>
      <c r="D279" s="345"/>
      <c r="E279" s="345"/>
      <c r="F279" s="47"/>
    </row>
    <row r="280" spans="1:6" ht="15">
      <c r="A280" s="162" t="str">
        <f>IF(E280&lt;3," Présentation et enjeux à refaire","Bien, vous n'avez pas à refaire la présentation et les enjeux")</f>
        <v> Présentation et enjeux à refaire</v>
      </c>
      <c r="B280" s="163" t="s">
        <v>68</v>
      </c>
      <c r="C280" s="164"/>
      <c r="D280" s="164"/>
      <c r="E280" s="164">
        <f>SUM(F274,F275,F277)</f>
        <v>0</v>
      </c>
      <c r="F280" s="47"/>
    </row>
    <row r="281" spans="1:6" ht="15.75" customHeight="1">
      <c r="A281" s="348" t="s">
        <v>141</v>
      </c>
      <c r="B281" s="348"/>
      <c r="C281" s="348"/>
      <c r="D281" s="348"/>
      <c r="E281" s="348"/>
      <c r="F281" s="165"/>
    </row>
    <row r="282" spans="1:6" ht="15.75" customHeight="1">
      <c r="A282" s="347" t="s">
        <v>142</v>
      </c>
      <c r="B282" s="347"/>
      <c r="C282" s="347"/>
      <c r="D282" s="347"/>
      <c r="E282" s="347"/>
      <c r="F282" s="166">
        <f>ROUND(D318,1)</f>
        <v>0</v>
      </c>
    </row>
    <row r="283" spans="1:6" ht="15">
      <c r="A283" s="349" t="s">
        <v>143</v>
      </c>
      <c r="B283" s="349"/>
      <c r="C283" s="349"/>
      <c r="D283" s="349"/>
      <c r="E283" s="349"/>
      <c r="F283" s="166">
        <f>ROUND(E318,1)</f>
        <v>0</v>
      </c>
    </row>
    <row r="284" spans="1:6" ht="15.75" customHeight="1">
      <c r="A284" s="345" t="s">
        <v>144</v>
      </c>
      <c r="B284" s="345"/>
      <c r="C284" s="345"/>
      <c r="D284" s="345"/>
      <c r="E284" s="345"/>
      <c r="F284" s="167"/>
    </row>
    <row r="285" spans="1:6" ht="15.75" customHeight="1">
      <c r="A285" s="347" t="s">
        <v>145</v>
      </c>
      <c r="B285" s="347"/>
      <c r="C285" s="347"/>
      <c r="D285" s="347"/>
      <c r="E285" s="347"/>
      <c r="F285" s="47"/>
    </row>
    <row r="286" spans="1:6" ht="15.75" customHeight="1">
      <c r="A286" s="353" t="s">
        <v>74</v>
      </c>
      <c r="B286" s="353"/>
      <c r="C286" s="353"/>
      <c r="D286" s="353"/>
      <c r="E286" s="353"/>
      <c r="F286" s="199"/>
    </row>
    <row r="287" spans="1:6" ht="15.75" customHeight="1">
      <c r="A287" s="345" t="s">
        <v>75</v>
      </c>
      <c r="B287" s="345"/>
      <c r="C287" s="345"/>
      <c r="D287" s="345"/>
      <c r="E287" s="345"/>
      <c r="F287" s="47"/>
    </row>
    <row r="288" spans="1:6" ht="15.75" customHeight="1">
      <c r="A288" s="345" t="s">
        <v>76</v>
      </c>
      <c r="B288" s="345"/>
      <c r="C288" s="345"/>
      <c r="D288" s="345"/>
      <c r="E288" s="345"/>
      <c r="F288" s="47"/>
    </row>
    <row r="289" spans="1:6" ht="15">
      <c r="A289" s="350" t="s">
        <v>77</v>
      </c>
      <c r="B289" s="350"/>
      <c r="C289" s="350"/>
      <c r="D289" s="350"/>
      <c r="E289" s="350"/>
      <c r="F289" s="48">
        <f>SUM(F274:F288)/2</f>
        <v>0</v>
      </c>
    </row>
    <row r="290" spans="1:6" ht="53.25" customHeight="1">
      <c r="A290" s="90" t="s">
        <v>78</v>
      </c>
      <c r="B290" s="200"/>
      <c r="C290" s="200" t="s">
        <v>79</v>
      </c>
      <c r="D290" s="201" t="s">
        <v>80</v>
      </c>
      <c r="E290" s="202" t="s">
        <v>81</v>
      </c>
      <c r="F290" s="203"/>
    </row>
    <row r="291" spans="1:6" ht="15">
      <c r="A291" s="90" t="s">
        <v>82</v>
      </c>
      <c r="B291" s="200"/>
      <c r="C291" s="200"/>
      <c r="D291" s="203"/>
      <c r="E291" s="204"/>
      <c r="F291" s="205"/>
    </row>
    <row r="292" spans="1:6" ht="15">
      <c r="A292" s="206" t="s">
        <v>83</v>
      </c>
      <c r="B292" s="207"/>
      <c r="C292" s="208"/>
      <c r="D292" s="209"/>
      <c r="E292" s="210"/>
      <c r="F292" s="211"/>
    </row>
    <row r="293" spans="1:6" ht="15">
      <c r="A293" s="115"/>
      <c r="B293" s="181"/>
      <c r="C293" s="181"/>
      <c r="D293" s="182"/>
      <c r="E293" s="183"/>
      <c r="F293" s="184">
        <f aca="true" t="shared" si="5" ref="F293:F310">SUM(C293:E293)/3</f>
        <v>0</v>
      </c>
    </row>
    <row r="294" spans="1:6" ht="15">
      <c r="A294" s="185"/>
      <c r="B294" s="181"/>
      <c r="C294" s="181"/>
      <c r="D294" s="182"/>
      <c r="E294" s="183"/>
      <c r="F294" s="184">
        <f t="shared" si="5"/>
        <v>0</v>
      </c>
    </row>
    <row r="295" spans="1:6" ht="15">
      <c r="A295" s="185"/>
      <c r="B295" s="181"/>
      <c r="C295" s="181"/>
      <c r="D295" s="182"/>
      <c r="E295" s="183"/>
      <c r="F295" s="184">
        <f t="shared" si="5"/>
        <v>0</v>
      </c>
    </row>
    <row r="296" spans="1:6" ht="15">
      <c r="A296" s="186"/>
      <c r="B296" s="181"/>
      <c r="C296" s="181"/>
      <c r="D296" s="182"/>
      <c r="E296" s="183"/>
      <c r="F296" s="184">
        <f t="shared" si="5"/>
        <v>0</v>
      </c>
    </row>
    <row r="297" spans="1:6" ht="15">
      <c r="A297" s="146"/>
      <c r="B297" s="181"/>
      <c r="C297" s="181"/>
      <c r="D297" s="182"/>
      <c r="E297" s="183"/>
      <c r="F297" s="184">
        <f t="shared" si="5"/>
        <v>0</v>
      </c>
    </row>
    <row r="298" spans="1:6" ht="15">
      <c r="A298" s="185"/>
      <c r="B298" s="136"/>
      <c r="C298" s="181"/>
      <c r="D298" s="182"/>
      <c r="E298" s="183"/>
      <c r="F298" s="184">
        <f t="shared" si="5"/>
        <v>0</v>
      </c>
    </row>
    <row r="299" spans="1:6" ht="15">
      <c r="A299" s="186"/>
      <c r="B299" s="181"/>
      <c r="C299" s="181"/>
      <c r="D299" s="182"/>
      <c r="E299" s="183"/>
      <c r="F299" s="184">
        <f t="shared" si="5"/>
        <v>0</v>
      </c>
    </row>
    <row r="300" spans="1:6" ht="15">
      <c r="A300" s="185"/>
      <c r="B300" s="181"/>
      <c r="C300" s="181"/>
      <c r="D300" s="182"/>
      <c r="E300" s="183"/>
      <c r="F300" s="184">
        <f t="shared" si="5"/>
        <v>0</v>
      </c>
    </row>
    <row r="301" spans="1:6" ht="15">
      <c r="A301" s="185"/>
      <c r="B301" s="181"/>
      <c r="C301" s="181"/>
      <c r="D301" s="182"/>
      <c r="E301" s="183"/>
      <c r="F301" s="184">
        <f t="shared" si="5"/>
        <v>0</v>
      </c>
    </row>
    <row r="302" spans="1:6" ht="15">
      <c r="A302" s="187"/>
      <c r="B302" s="181"/>
      <c r="C302" s="181"/>
      <c r="D302" s="182"/>
      <c r="E302" s="183"/>
      <c r="F302" s="184">
        <f t="shared" si="5"/>
        <v>0</v>
      </c>
    </row>
    <row r="303" spans="1:6" ht="15">
      <c r="A303" s="185"/>
      <c r="B303" s="181"/>
      <c r="C303" s="181"/>
      <c r="D303" s="182"/>
      <c r="E303" s="183"/>
      <c r="F303" s="184">
        <f t="shared" si="5"/>
        <v>0</v>
      </c>
    </row>
    <row r="304" spans="1:6" ht="15">
      <c r="A304" s="185"/>
      <c r="B304" s="181"/>
      <c r="C304" s="181"/>
      <c r="D304" s="182"/>
      <c r="E304" s="183"/>
      <c r="F304" s="184">
        <f t="shared" si="5"/>
        <v>0</v>
      </c>
    </row>
    <row r="305" spans="1:6" ht="15">
      <c r="A305" s="185"/>
      <c r="B305" s="181"/>
      <c r="C305" s="181"/>
      <c r="D305" s="182"/>
      <c r="E305" s="183"/>
      <c r="F305" s="184">
        <f t="shared" si="5"/>
        <v>0</v>
      </c>
    </row>
    <row r="306" spans="1:6" ht="15">
      <c r="A306" s="146"/>
      <c r="B306" s="181"/>
      <c r="C306" s="181"/>
      <c r="D306" s="182"/>
      <c r="E306" s="183"/>
      <c r="F306" s="184">
        <f t="shared" si="5"/>
        <v>0</v>
      </c>
    </row>
    <row r="307" spans="1:6" ht="15">
      <c r="A307" s="115"/>
      <c r="B307" s="181"/>
      <c r="C307" s="181"/>
      <c r="D307" s="188"/>
      <c r="E307" s="189"/>
      <c r="F307" s="184">
        <f t="shared" si="5"/>
        <v>0</v>
      </c>
    </row>
    <row r="308" spans="1:6" ht="15">
      <c r="A308" s="185"/>
      <c r="B308" s="181"/>
      <c r="C308" s="181"/>
      <c r="D308" s="188"/>
      <c r="E308" s="189"/>
      <c r="F308" s="184">
        <f t="shared" si="5"/>
        <v>0</v>
      </c>
    </row>
    <row r="309" spans="1:6" ht="15">
      <c r="A309" s="185"/>
      <c r="B309" s="181"/>
      <c r="C309" s="181"/>
      <c r="D309" s="188"/>
      <c r="E309" s="183"/>
      <c r="F309" s="184">
        <f t="shared" si="5"/>
        <v>0</v>
      </c>
    </row>
    <row r="310" spans="1:6" ht="15">
      <c r="A310" s="190"/>
      <c r="B310" s="181"/>
      <c r="C310" s="181"/>
      <c r="D310" s="154"/>
      <c r="E310" s="154"/>
      <c r="F310" s="184">
        <f t="shared" si="5"/>
        <v>0</v>
      </c>
    </row>
    <row r="311" spans="1:6" ht="15">
      <c r="A311" s="190"/>
      <c r="B311" s="181"/>
      <c r="C311" s="181"/>
      <c r="D311" s="154"/>
      <c r="E311" s="154"/>
      <c r="F311" s="184"/>
    </row>
    <row r="312" spans="1:6" ht="15">
      <c r="A312" s="190"/>
      <c r="B312" s="181"/>
      <c r="C312" s="181"/>
      <c r="D312" s="154"/>
      <c r="E312" s="154"/>
      <c r="F312" s="184"/>
    </row>
    <row r="313" spans="1:6" ht="15">
      <c r="A313" s="190"/>
      <c r="B313" s="181"/>
      <c r="C313" s="181"/>
      <c r="D313" s="154"/>
      <c r="E313" s="154"/>
      <c r="F313" s="184"/>
    </row>
    <row r="314" spans="1:6" ht="15">
      <c r="A314" s="190"/>
      <c r="B314" s="181"/>
      <c r="C314" s="181"/>
      <c r="D314" s="154"/>
      <c r="E314" s="154"/>
      <c r="F314" s="184"/>
    </row>
    <row r="315" spans="1:6" ht="15">
      <c r="A315" s="190"/>
      <c r="B315" s="181"/>
      <c r="C315" s="181"/>
      <c r="D315" s="154"/>
      <c r="E315" s="154"/>
      <c r="F315" s="184"/>
    </row>
    <row r="316" spans="1:6" ht="15">
      <c r="A316" s="190"/>
      <c r="B316" s="181"/>
      <c r="C316" s="181"/>
      <c r="D316" s="154"/>
      <c r="E316" s="154"/>
      <c r="F316" s="184"/>
    </row>
    <row r="317" spans="1:6" ht="15">
      <c r="A317" s="190"/>
      <c r="B317" s="181"/>
      <c r="C317" s="181"/>
      <c r="D317" s="182">
        <f>SUM(D292:D316)/2.8</f>
        <v>0</v>
      </c>
      <c r="E317" s="182">
        <f>SUM(E292:E316)/2.8</f>
        <v>0</v>
      </c>
      <c r="F317" s="184"/>
    </row>
    <row r="318" spans="1:6" ht="15">
      <c r="A318" s="190"/>
      <c r="B318" s="181"/>
      <c r="C318" s="181"/>
      <c r="D318" s="182" t="str">
        <f>IF(D317&lt;5,"0",IF(D317&gt;=5,"2"))</f>
        <v>0</v>
      </c>
      <c r="E318" s="191" t="str">
        <f>IF(E317&lt;5,"0",IF(E317&gt;=5,"2"))</f>
        <v>0</v>
      </c>
      <c r="F318" s="192"/>
    </row>
    <row r="319" spans="1:6" ht="15">
      <c r="A319" s="351" t="s">
        <v>42</v>
      </c>
      <c r="B319" s="351"/>
      <c r="C319" s="351"/>
      <c r="D319" s="351"/>
      <c r="E319" s="351"/>
      <c r="F319" s="193">
        <f>SUM(F292:F318)/2.8</f>
        <v>0</v>
      </c>
    </row>
    <row r="320" spans="1:6" ht="15">
      <c r="A320" s="77" t="s">
        <v>62</v>
      </c>
      <c r="B320" s="79"/>
      <c r="C320" s="79"/>
      <c r="D320" s="79"/>
      <c r="E320" s="81">
        <f>SUM(F289,F319)</f>
        <v>0</v>
      </c>
      <c r="F320" s="81">
        <f>ROUND(E320,0)</f>
        <v>0</v>
      </c>
    </row>
    <row r="321" spans="1:6" ht="15">
      <c r="A321" s="212" t="s">
        <v>63</v>
      </c>
      <c r="B321" s="213"/>
      <c r="C321" s="213"/>
      <c r="D321" s="213"/>
      <c r="E321" s="213"/>
      <c r="F321" s="214"/>
    </row>
    <row r="322" spans="1:6" ht="34.5">
      <c r="A322" s="85" t="str">
        <f>IF(F320&lt;8,"Un devoir décevant",IF(F320&lt;12,"Un devoir acceptable mais qui peut être amélioré",IF(F320&lt;14,"Un bon travail","Excellent devoir")))</f>
        <v>Un devoir décevant</v>
      </c>
      <c r="B322" s="154"/>
      <c r="C322" s="154"/>
      <c r="D322" s="154"/>
      <c r="E322" s="154"/>
      <c r="F322" s="86" t="str">
        <f>IF(F320&lt;8,"",IF(F320&lt;12,"",IF(F320&lt;14,"","")))</f>
        <v></v>
      </c>
    </row>
    <row r="323" spans="1:6" ht="15">
      <c r="A323" s="85" t="str">
        <f>IF(F319&lt;5,"L'argumentation est insuffisante",IF(F319&gt;=5,"L'argumentation est satisfaisante"))</f>
        <v>L'argumentation est insuffisante</v>
      </c>
      <c r="B323" s="154"/>
      <c r="C323" s="154"/>
      <c r="D323" s="154"/>
      <c r="E323" s="154"/>
      <c r="F323" s="27"/>
    </row>
    <row r="324" spans="1:6" ht="15">
      <c r="A324" s="87" t="str">
        <f>IF(F289&lt;4,"La méthode n'est pas maîtrisée",IF(F289&lt;8,"La maîtrise de la méthode est partielle","La méthode est maîtrisée"))</f>
        <v>La méthode n'est pas maîtrisée</v>
      </c>
      <c r="B324" s="156"/>
      <c r="C324" s="156"/>
      <c r="D324" s="156"/>
      <c r="E324" s="156"/>
      <c r="F324" s="157"/>
    </row>
  </sheetData>
  <sheetProtection selectLockedCells="1" selectUnlockedCells="1"/>
  <mergeCells count="114">
    <mergeCell ref="A285:E285"/>
    <mergeCell ref="A286:E286"/>
    <mergeCell ref="A287:E287"/>
    <mergeCell ref="A288:E288"/>
    <mergeCell ref="A289:E289"/>
    <mergeCell ref="A319:E319"/>
    <mergeCell ref="A278:E278"/>
    <mergeCell ref="A279:E279"/>
    <mergeCell ref="A281:E281"/>
    <mergeCell ref="A282:E282"/>
    <mergeCell ref="A283:E283"/>
    <mergeCell ref="A284:E284"/>
    <mergeCell ref="A272:E272"/>
    <mergeCell ref="A273:E273"/>
    <mergeCell ref="A274:E274"/>
    <mergeCell ref="A275:E275"/>
    <mergeCell ref="A276:E276"/>
    <mergeCell ref="A277:E277"/>
    <mergeCell ref="A232:E232"/>
    <mergeCell ref="A233:E233"/>
    <mergeCell ref="A234:E234"/>
    <mergeCell ref="A235:E235"/>
    <mergeCell ref="A265:E265"/>
    <mergeCell ref="A271:E271"/>
    <mergeCell ref="A225:E225"/>
    <mergeCell ref="A227:E227"/>
    <mergeCell ref="A228:E228"/>
    <mergeCell ref="A229:E229"/>
    <mergeCell ref="A230:E230"/>
    <mergeCell ref="A231:E231"/>
    <mergeCell ref="A219:E219"/>
    <mergeCell ref="A220:E220"/>
    <mergeCell ref="A221:E221"/>
    <mergeCell ref="A222:E222"/>
    <mergeCell ref="A223:E223"/>
    <mergeCell ref="A224:E224"/>
    <mergeCell ref="A179:E179"/>
    <mergeCell ref="A180:E180"/>
    <mergeCell ref="A181:E181"/>
    <mergeCell ref="A211:E211"/>
    <mergeCell ref="A217:E217"/>
    <mergeCell ref="A218:E218"/>
    <mergeCell ref="A173:E173"/>
    <mergeCell ref="A174:E174"/>
    <mergeCell ref="A175:E175"/>
    <mergeCell ref="A176:E176"/>
    <mergeCell ref="A177:E177"/>
    <mergeCell ref="A178:E178"/>
    <mergeCell ref="A166:E166"/>
    <mergeCell ref="A167:E167"/>
    <mergeCell ref="A168:E168"/>
    <mergeCell ref="A169:E169"/>
    <mergeCell ref="A170:E170"/>
    <mergeCell ref="A171:E171"/>
    <mergeCell ref="A126:E126"/>
    <mergeCell ref="A127:E127"/>
    <mergeCell ref="A157:E157"/>
    <mergeCell ref="A163:E163"/>
    <mergeCell ref="A164:E164"/>
    <mergeCell ref="A165:E165"/>
    <mergeCell ref="A120:E120"/>
    <mergeCell ref="A121:E121"/>
    <mergeCell ref="A122:E122"/>
    <mergeCell ref="A123:E123"/>
    <mergeCell ref="A124:E124"/>
    <mergeCell ref="A125:E125"/>
    <mergeCell ref="A113:E113"/>
    <mergeCell ref="A114:E114"/>
    <mergeCell ref="A115:E115"/>
    <mergeCell ref="A116:E116"/>
    <mergeCell ref="A117:E117"/>
    <mergeCell ref="A119:E119"/>
    <mergeCell ref="A73:E73"/>
    <mergeCell ref="A103:E103"/>
    <mergeCell ref="A109:E109"/>
    <mergeCell ref="A110:E110"/>
    <mergeCell ref="A111:E111"/>
    <mergeCell ref="A112:E112"/>
    <mergeCell ref="A67:E67"/>
    <mergeCell ref="A68:E68"/>
    <mergeCell ref="A69:E69"/>
    <mergeCell ref="A70:E70"/>
    <mergeCell ref="A71:E71"/>
    <mergeCell ref="A72:E72"/>
    <mergeCell ref="A60:E60"/>
    <mergeCell ref="A61:E61"/>
    <mergeCell ref="A62:E62"/>
    <mergeCell ref="A63:E63"/>
    <mergeCell ref="A65:E65"/>
    <mergeCell ref="A66:E66"/>
    <mergeCell ref="A49:E49"/>
    <mergeCell ref="A55:E55"/>
    <mergeCell ref="A56:E56"/>
    <mergeCell ref="A57:E57"/>
    <mergeCell ref="A58:E58"/>
    <mergeCell ref="A59:E59"/>
    <mergeCell ref="A14:E14"/>
    <mergeCell ref="A15:E15"/>
    <mergeCell ref="A16:E16"/>
    <mergeCell ref="A17:E17"/>
    <mergeCell ref="A18:E18"/>
    <mergeCell ref="A19:E19"/>
    <mergeCell ref="A7:E7"/>
    <mergeCell ref="A8:E8"/>
    <mergeCell ref="A9:E9"/>
    <mergeCell ref="A11:E11"/>
    <mergeCell ref="A12:E12"/>
    <mergeCell ref="A13:E13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324"/>
  <sheetViews>
    <sheetView zoomScalePageLayoutView="0" workbookViewId="0" topLeftCell="A1">
      <selection activeCell="F324" sqref="A1:F324"/>
    </sheetView>
  </sheetViews>
  <sheetFormatPr defaultColWidth="11.00390625" defaultRowHeight="15"/>
  <cols>
    <col min="1" max="1" width="65.421875" style="0" customWidth="1"/>
  </cols>
  <sheetData>
    <row r="1" spans="1:6" ht="81.75" customHeight="1">
      <c r="A1" s="343" t="s">
        <v>31</v>
      </c>
      <c r="B1" s="343"/>
      <c r="C1" s="343"/>
      <c r="D1" s="343"/>
      <c r="E1" s="343"/>
      <c r="F1" s="34" t="s">
        <v>32</v>
      </c>
    </row>
    <row r="2" spans="1:6" ht="15.75" customHeight="1">
      <c r="A2" s="344" t="s">
        <v>64</v>
      </c>
      <c r="B2" s="344"/>
      <c r="C2" s="344"/>
      <c r="D2" s="344"/>
      <c r="E2" s="344"/>
      <c r="F2" s="159"/>
    </row>
    <row r="3" spans="1:6" ht="15.75" customHeight="1">
      <c r="A3" s="344" t="s">
        <v>35</v>
      </c>
      <c r="B3" s="344"/>
      <c r="C3" s="344"/>
      <c r="D3" s="344"/>
      <c r="E3" s="344"/>
      <c r="F3" s="160"/>
    </row>
    <row r="4" spans="1:6" ht="15.75" customHeight="1">
      <c r="A4" s="345" t="s">
        <v>137</v>
      </c>
      <c r="B4" s="345"/>
      <c r="C4" s="345"/>
      <c r="D4" s="345"/>
      <c r="E4" s="345"/>
      <c r="F4" s="47"/>
    </row>
    <row r="5" spans="1:6" ht="15.75" customHeight="1">
      <c r="A5" s="345" t="s">
        <v>138</v>
      </c>
      <c r="B5" s="345"/>
      <c r="C5" s="345"/>
      <c r="D5" s="345"/>
      <c r="E5" s="345"/>
      <c r="F5" s="47"/>
    </row>
    <row r="6" spans="1:6" ht="15.75" customHeight="1">
      <c r="A6" s="346" t="s">
        <v>139</v>
      </c>
      <c r="B6" s="346"/>
      <c r="C6" s="346"/>
      <c r="D6" s="346"/>
      <c r="E6" s="346"/>
      <c r="F6" s="161"/>
    </row>
    <row r="7" spans="1:6" ht="15.75" customHeight="1">
      <c r="A7" s="347" t="s">
        <v>140</v>
      </c>
      <c r="B7" s="347"/>
      <c r="C7" s="347"/>
      <c r="D7" s="347"/>
      <c r="E7" s="347"/>
      <c r="F7" s="47"/>
    </row>
    <row r="8" spans="1:6" ht="15">
      <c r="A8" s="345"/>
      <c r="B8" s="345"/>
      <c r="C8" s="345"/>
      <c r="D8" s="345"/>
      <c r="E8" s="345"/>
      <c r="F8" s="47"/>
    </row>
    <row r="9" spans="1:6" ht="15">
      <c r="A9" s="345"/>
      <c r="B9" s="345"/>
      <c r="C9" s="345"/>
      <c r="D9" s="345"/>
      <c r="E9" s="345"/>
      <c r="F9" s="47"/>
    </row>
    <row r="10" spans="1:6" ht="15">
      <c r="A10" s="162" t="str">
        <f>IF(E10&lt;3," Présentation et enjeux à refaire","Bien, vous n'avez pas à refaire la présentation et les enjeux")</f>
        <v> Présentation et enjeux à refaire</v>
      </c>
      <c r="B10" s="163" t="s">
        <v>68</v>
      </c>
      <c r="C10" s="164"/>
      <c r="D10" s="164"/>
      <c r="E10" s="164">
        <f>SUM(F4,F5,F7)</f>
        <v>0</v>
      </c>
      <c r="F10" s="47"/>
    </row>
    <row r="11" spans="1:6" ht="15.75" customHeight="1">
      <c r="A11" s="348" t="s">
        <v>141</v>
      </c>
      <c r="B11" s="348"/>
      <c r="C11" s="348"/>
      <c r="D11" s="348"/>
      <c r="E11" s="348"/>
      <c r="F11" s="165"/>
    </row>
    <row r="12" spans="1:6" ht="15.75" customHeight="1">
      <c r="A12" s="347" t="s">
        <v>142</v>
      </c>
      <c r="B12" s="347"/>
      <c r="C12" s="347"/>
      <c r="D12" s="347"/>
      <c r="E12" s="347"/>
      <c r="F12" s="166">
        <f>ROUND(D48,1)</f>
        <v>0</v>
      </c>
    </row>
    <row r="13" spans="1:6" ht="15">
      <c r="A13" s="349" t="s">
        <v>143</v>
      </c>
      <c r="B13" s="349"/>
      <c r="C13" s="349"/>
      <c r="D13" s="349"/>
      <c r="E13" s="349"/>
      <c r="F13" s="166">
        <f>ROUND(E48,1)</f>
        <v>0</v>
      </c>
    </row>
    <row r="14" spans="1:6" ht="15.75" customHeight="1">
      <c r="A14" s="345" t="s">
        <v>144</v>
      </c>
      <c r="B14" s="345"/>
      <c r="C14" s="345"/>
      <c r="D14" s="345"/>
      <c r="E14" s="345"/>
      <c r="F14" s="167"/>
    </row>
    <row r="15" spans="1:6" ht="15.75" customHeight="1">
      <c r="A15" s="347" t="s">
        <v>145</v>
      </c>
      <c r="B15" s="347"/>
      <c r="C15" s="347"/>
      <c r="D15" s="347"/>
      <c r="E15" s="347"/>
      <c r="F15" s="47"/>
    </row>
    <row r="16" spans="1:6" ht="15.75" customHeight="1">
      <c r="A16" s="344" t="s">
        <v>74</v>
      </c>
      <c r="B16" s="344"/>
      <c r="C16" s="344"/>
      <c r="D16" s="344"/>
      <c r="E16" s="344"/>
      <c r="F16" s="168"/>
    </row>
    <row r="17" spans="1:6" ht="15.75" customHeight="1">
      <c r="A17" s="345" t="s">
        <v>75</v>
      </c>
      <c r="B17" s="345"/>
      <c r="C17" s="345"/>
      <c r="D17" s="345"/>
      <c r="E17" s="345"/>
      <c r="F17" s="47"/>
    </row>
    <row r="18" spans="1:6" ht="15.75" customHeight="1">
      <c r="A18" s="345" t="s">
        <v>76</v>
      </c>
      <c r="B18" s="345"/>
      <c r="C18" s="345"/>
      <c r="D18" s="345"/>
      <c r="E18" s="345"/>
      <c r="F18" s="47"/>
    </row>
    <row r="19" spans="1:6" ht="15">
      <c r="A19" s="350" t="s">
        <v>77</v>
      </c>
      <c r="B19" s="350"/>
      <c r="C19" s="350"/>
      <c r="D19" s="350"/>
      <c r="E19" s="350"/>
      <c r="F19" s="48">
        <f>SUM(F4:F18)/2</f>
        <v>0</v>
      </c>
    </row>
    <row r="20" spans="1:6" ht="28.5" customHeight="1">
      <c r="A20" s="49" t="s">
        <v>78</v>
      </c>
      <c r="B20" s="169"/>
      <c r="C20" s="169" t="s">
        <v>79</v>
      </c>
      <c r="D20" s="170" t="s">
        <v>80</v>
      </c>
      <c r="E20" s="171" t="s">
        <v>81</v>
      </c>
      <c r="F20" s="172"/>
    </row>
    <row r="21" spans="1:6" ht="15">
      <c r="A21" s="49" t="s">
        <v>82</v>
      </c>
      <c r="B21" s="169"/>
      <c r="C21" s="169"/>
      <c r="D21" s="172"/>
      <c r="E21" s="173"/>
      <c r="F21" s="174"/>
    </row>
    <row r="22" spans="1:6" ht="15">
      <c r="A22" s="175" t="s">
        <v>83</v>
      </c>
      <c r="B22" s="176"/>
      <c r="C22" s="177"/>
      <c r="D22" s="178"/>
      <c r="E22" s="179"/>
      <c r="F22" s="180"/>
    </row>
    <row r="23" spans="1:6" ht="15">
      <c r="A23" s="115"/>
      <c r="B23" s="181"/>
      <c r="C23" s="181"/>
      <c r="D23" s="182"/>
      <c r="E23" s="183"/>
      <c r="F23" s="184">
        <f aca="true" t="shared" si="0" ref="F23:F40">SUM(C23:E23)/3</f>
        <v>0</v>
      </c>
    </row>
    <row r="24" spans="1:6" ht="15">
      <c r="A24" s="185"/>
      <c r="B24" s="181"/>
      <c r="C24" s="181"/>
      <c r="D24" s="182"/>
      <c r="E24" s="183"/>
      <c r="F24" s="184">
        <f t="shared" si="0"/>
        <v>0</v>
      </c>
    </row>
    <row r="25" spans="1:6" ht="15">
      <c r="A25" s="185"/>
      <c r="B25" s="181"/>
      <c r="C25" s="181"/>
      <c r="D25" s="182"/>
      <c r="E25" s="183"/>
      <c r="F25" s="184">
        <f t="shared" si="0"/>
        <v>0</v>
      </c>
    </row>
    <row r="26" spans="1:6" ht="15">
      <c r="A26" s="186"/>
      <c r="B26" s="181"/>
      <c r="C26" s="181"/>
      <c r="D26" s="182"/>
      <c r="E26" s="183"/>
      <c r="F26" s="184">
        <f t="shared" si="0"/>
        <v>0</v>
      </c>
    </row>
    <row r="27" spans="1:6" ht="15">
      <c r="A27" s="146"/>
      <c r="B27" s="181"/>
      <c r="C27" s="181"/>
      <c r="D27" s="182"/>
      <c r="E27" s="183"/>
      <c r="F27" s="184">
        <f t="shared" si="0"/>
        <v>0</v>
      </c>
    </row>
    <row r="28" spans="1:6" ht="15">
      <c r="A28" s="185"/>
      <c r="B28" s="136"/>
      <c r="C28" s="181"/>
      <c r="D28" s="182"/>
      <c r="E28" s="183"/>
      <c r="F28" s="184">
        <f t="shared" si="0"/>
        <v>0</v>
      </c>
    </row>
    <row r="29" spans="1:6" ht="15">
      <c r="A29" s="186"/>
      <c r="B29" s="181"/>
      <c r="C29" s="181"/>
      <c r="D29" s="182"/>
      <c r="E29" s="183"/>
      <c r="F29" s="184">
        <f t="shared" si="0"/>
        <v>0</v>
      </c>
    </row>
    <row r="30" spans="1:6" ht="15">
      <c r="A30" s="185"/>
      <c r="B30" s="181"/>
      <c r="C30" s="181"/>
      <c r="D30" s="182"/>
      <c r="E30" s="183"/>
      <c r="F30" s="184">
        <f t="shared" si="0"/>
        <v>0</v>
      </c>
    </row>
    <row r="31" spans="1:6" ht="15">
      <c r="A31" s="185"/>
      <c r="B31" s="181"/>
      <c r="C31" s="181"/>
      <c r="D31" s="182"/>
      <c r="E31" s="183"/>
      <c r="F31" s="184">
        <f t="shared" si="0"/>
        <v>0</v>
      </c>
    </row>
    <row r="32" spans="1:6" ht="15">
      <c r="A32" s="187"/>
      <c r="B32" s="181"/>
      <c r="C32" s="181"/>
      <c r="D32" s="182"/>
      <c r="E32" s="183"/>
      <c r="F32" s="184">
        <f t="shared" si="0"/>
        <v>0</v>
      </c>
    </row>
    <row r="33" spans="1:6" ht="15">
      <c r="A33" s="185"/>
      <c r="B33" s="181"/>
      <c r="C33" s="181"/>
      <c r="D33" s="182"/>
      <c r="E33" s="183"/>
      <c r="F33" s="184">
        <f t="shared" si="0"/>
        <v>0</v>
      </c>
    </row>
    <row r="34" spans="1:6" ht="15">
      <c r="A34" s="185"/>
      <c r="B34" s="181"/>
      <c r="C34" s="181"/>
      <c r="D34" s="182"/>
      <c r="E34" s="183"/>
      <c r="F34" s="184">
        <f t="shared" si="0"/>
        <v>0</v>
      </c>
    </row>
    <row r="35" spans="1:6" ht="15">
      <c r="A35" s="185"/>
      <c r="B35" s="181"/>
      <c r="C35" s="181"/>
      <c r="D35" s="182"/>
      <c r="E35" s="183"/>
      <c r="F35" s="184">
        <f t="shared" si="0"/>
        <v>0</v>
      </c>
    </row>
    <row r="36" spans="1:6" ht="15">
      <c r="A36" s="146"/>
      <c r="B36" s="181"/>
      <c r="C36" s="181"/>
      <c r="D36" s="182"/>
      <c r="E36" s="183"/>
      <c r="F36" s="184">
        <f t="shared" si="0"/>
        <v>0</v>
      </c>
    </row>
    <row r="37" spans="1:6" ht="15">
      <c r="A37" s="115"/>
      <c r="B37" s="181"/>
      <c r="C37" s="181"/>
      <c r="D37" s="188"/>
      <c r="E37" s="189"/>
      <c r="F37" s="184">
        <f t="shared" si="0"/>
        <v>0</v>
      </c>
    </row>
    <row r="38" spans="1:6" ht="15">
      <c r="A38" s="185"/>
      <c r="B38" s="181"/>
      <c r="C38" s="181"/>
      <c r="D38" s="188"/>
      <c r="E38" s="189"/>
      <c r="F38" s="184">
        <f t="shared" si="0"/>
        <v>0</v>
      </c>
    </row>
    <row r="39" spans="1:6" ht="15">
      <c r="A39" s="185"/>
      <c r="B39" s="181"/>
      <c r="C39" s="181"/>
      <c r="D39" s="188"/>
      <c r="E39" s="183"/>
      <c r="F39" s="184">
        <f t="shared" si="0"/>
        <v>0</v>
      </c>
    </row>
    <row r="40" spans="1:6" ht="15">
      <c r="A40" s="190"/>
      <c r="B40" s="181"/>
      <c r="C40" s="181"/>
      <c r="D40" s="154"/>
      <c r="E40" s="154"/>
      <c r="F40" s="184">
        <f t="shared" si="0"/>
        <v>0</v>
      </c>
    </row>
    <row r="41" spans="1:6" ht="15">
      <c r="A41" s="190"/>
      <c r="B41" s="181"/>
      <c r="C41" s="181"/>
      <c r="D41" s="154"/>
      <c r="E41" s="154"/>
      <c r="F41" s="184"/>
    </row>
    <row r="42" spans="1:6" ht="15">
      <c r="A42" s="190"/>
      <c r="B42" s="181"/>
      <c r="C42" s="181"/>
      <c r="D42" s="154"/>
      <c r="E42" s="154"/>
      <c r="F42" s="184"/>
    </row>
    <row r="43" spans="1:6" ht="15">
      <c r="A43" s="190"/>
      <c r="B43" s="181"/>
      <c r="C43" s="181"/>
      <c r="D43" s="154"/>
      <c r="E43" s="154"/>
      <c r="F43" s="184"/>
    </row>
    <row r="44" spans="1:6" ht="15">
      <c r="A44" s="190"/>
      <c r="B44" s="181"/>
      <c r="C44" s="181"/>
      <c r="D44" s="154"/>
      <c r="E44" s="154"/>
      <c r="F44" s="184"/>
    </row>
    <row r="45" spans="1:6" ht="15">
      <c r="A45" s="190"/>
      <c r="B45" s="181"/>
      <c r="C45" s="181"/>
      <c r="D45" s="154"/>
      <c r="E45" s="154"/>
      <c r="F45" s="184"/>
    </row>
    <row r="46" spans="1:6" ht="15">
      <c r="A46" s="190"/>
      <c r="B46" s="181"/>
      <c r="C46" s="181"/>
      <c r="D46" s="154"/>
      <c r="E46" s="154"/>
      <c r="F46" s="184"/>
    </row>
    <row r="47" spans="1:6" ht="15">
      <c r="A47" s="190"/>
      <c r="B47" s="181"/>
      <c r="C47" s="181"/>
      <c r="D47" s="182">
        <f>SUM(D22:D46)/2.8</f>
        <v>0</v>
      </c>
      <c r="E47" s="182">
        <f>SUM(E22:E46)/2.8</f>
        <v>0</v>
      </c>
      <c r="F47" s="184"/>
    </row>
    <row r="48" spans="1:6" ht="15">
      <c r="A48" s="190"/>
      <c r="B48" s="181"/>
      <c r="C48" s="181"/>
      <c r="D48" s="182" t="str">
        <f>IF(D47&lt;5,"0",IF(D47&gt;=5,"2"))</f>
        <v>0</v>
      </c>
      <c r="E48" s="191" t="str">
        <f>IF(E47&lt;5,"0",IF(E47&gt;=5,"2"))</f>
        <v>0</v>
      </c>
      <c r="F48" s="192"/>
    </row>
    <row r="49" spans="1:6" ht="15">
      <c r="A49" s="351" t="s">
        <v>42</v>
      </c>
      <c r="B49" s="351"/>
      <c r="C49" s="351"/>
      <c r="D49" s="351"/>
      <c r="E49" s="351"/>
      <c r="F49" s="193">
        <f>SUM(F22:F48)/2.8</f>
        <v>0</v>
      </c>
    </row>
    <row r="50" spans="1:6" ht="15">
      <c r="A50" s="77" t="s">
        <v>62</v>
      </c>
      <c r="B50" s="79"/>
      <c r="C50" s="79"/>
      <c r="D50" s="79"/>
      <c r="E50" s="81">
        <f>SUM(F19,F49)</f>
        <v>0</v>
      </c>
      <c r="F50" s="81">
        <f>ROUND(E50,0)</f>
        <v>0</v>
      </c>
    </row>
    <row r="51" spans="1:6" ht="15">
      <c r="A51" s="194" t="s">
        <v>63</v>
      </c>
      <c r="B51" s="195"/>
      <c r="C51" s="195"/>
      <c r="D51" s="195"/>
      <c r="E51" s="195"/>
      <c r="F51" s="196"/>
    </row>
    <row r="52" spans="1:6" ht="34.5">
      <c r="A52" s="85" t="str">
        <f>IF(F50&lt;8,"Un devoir décevant",IF(F50&lt;12,"Un devoir acceptable mais qui peut être amélioré",IF(F50&lt;14,"Un bon travail","Excellent devoir")))</f>
        <v>Un devoir décevant</v>
      </c>
      <c r="B52" s="154"/>
      <c r="C52" s="154"/>
      <c r="D52" s="154"/>
      <c r="E52" s="154"/>
      <c r="F52" s="86" t="str">
        <f>IF(F50&lt;8,"",IF(F50&lt;12,"",IF(F50&lt;14,"","")))</f>
        <v></v>
      </c>
    </row>
    <row r="53" spans="1:6" ht="15">
      <c r="A53" s="85" t="str">
        <f>IF(F49&lt;5,"L'argumentation est insuffisante",IF(F49&gt;=5,"L'argumentation est satisfaisante"))</f>
        <v>L'argumentation est insuffisante</v>
      </c>
      <c r="B53" s="154"/>
      <c r="C53" s="154"/>
      <c r="D53" s="154"/>
      <c r="E53" s="154"/>
      <c r="F53" s="27"/>
    </row>
    <row r="54" spans="1:6" ht="15">
      <c r="A54" s="87" t="str">
        <f>IF(F19&lt;4,"La méthode n'est pas maîtrisée",IF(F19&lt;8,"La maîtrise de la méthode est partielle","La méthode est maîtrisée"))</f>
        <v>La méthode n'est pas maîtrisée</v>
      </c>
      <c r="B54" s="156"/>
      <c r="C54" s="156"/>
      <c r="D54" s="156"/>
      <c r="E54" s="156"/>
      <c r="F54" s="157"/>
    </row>
    <row r="55" spans="1:6" ht="81.75" customHeight="1">
      <c r="A55" s="352" t="s">
        <v>31</v>
      </c>
      <c r="B55" s="352"/>
      <c r="C55" s="352"/>
      <c r="D55" s="352"/>
      <c r="E55" s="352"/>
      <c r="F55" s="89" t="s">
        <v>32</v>
      </c>
    </row>
    <row r="56" spans="1:6" ht="15.75" customHeight="1">
      <c r="A56" s="353" t="s">
        <v>64</v>
      </c>
      <c r="B56" s="353"/>
      <c r="C56" s="353"/>
      <c r="D56" s="353"/>
      <c r="E56" s="353"/>
      <c r="F56" s="197"/>
    </row>
    <row r="57" spans="1:6" ht="15.75" customHeight="1">
      <c r="A57" s="353" t="s">
        <v>35</v>
      </c>
      <c r="B57" s="353"/>
      <c r="C57" s="353"/>
      <c r="D57" s="353"/>
      <c r="E57" s="353"/>
      <c r="F57" s="198"/>
    </row>
    <row r="58" spans="1:6" ht="15.75" customHeight="1">
      <c r="A58" s="345" t="s">
        <v>146</v>
      </c>
      <c r="B58" s="345"/>
      <c r="C58" s="345"/>
      <c r="D58" s="345"/>
      <c r="E58" s="345"/>
      <c r="F58" s="47"/>
    </row>
    <row r="59" spans="1:6" ht="15.75" customHeight="1">
      <c r="A59" s="345" t="s">
        <v>138</v>
      </c>
      <c r="B59" s="345"/>
      <c r="C59" s="345"/>
      <c r="D59" s="345"/>
      <c r="E59" s="345"/>
      <c r="F59" s="47"/>
    </row>
    <row r="60" spans="1:6" ht="15.75" customHeight="1">
      <c r="A60" s="346" t="s">
        <v>139</v>
      </c>
      <c r="B60" s="346"/>
      <c r="C60" s="346"/>
      <c r="D60" s="346"/>
      <c r="E60" s="346"/>
      <c r="F60" s="161"/>
    </row>
    <row r="61" spans="1:6" ht="15.75" customHeight="1">
      <c r="A61" s="347" t="s">
        <v>140</v>
      </c>
      <c r="B61" s="347"/>
      <c r="C61" s="347"/>
      <c r="D61" s="347"/>
      <c r="E61" s="347"/>
      <c r="F61" s="47"/>
    </row>
    <row r="62" spans="1:6" ht="15">
      <c r="A62" s="345"/>
      <c r="B62" s="345"/>
      <c r="C62" s="345"/>
      <c r="D62" s="345"/>
      <c r="E62" s="345"/>
      <c r="F62" s="47"/>
    </row>
    <row r="63" spans="1:6" ht="15">
      <c r="A63" s="345"/>
      <c r="B63" s="345"/>
      <c r="C63" s="345"/>
      <c r="D63" s="345"/>
      <c r="E63" s="345"/>
      <c r="F63" s="47"/>
    </row>
    <row r="64" spans="1:6" ht="15">
      <c r="A64" s="162" t="str">
        <f>IF(E64&lt;3," Présentation et enjeux à refaire","Bien, vous n'avez pas à refaire la présentation et les enjeux")</f>
        <v> Présentation et enjeux à refaire</v>
      </c>
      <c r="B64" s="163" t="s">
        <v>68</v>
      </c>
      <c r="C64" s="164"/>
      <c r="D64" s="164"/>
      <c r="E64" s="164">
        <f>SUM(F58,F59,F61)</f>
        <v>0</v>
      </c>
      <c r="F64" s="47"/>
    </row>
    <row r="65" spans="1:6" ht="15.75" customHeight="1">
      <c r="A65" s="348" t="s">
        <v>141</v>
      </c>
      <c r="B65" s="348"/>
      <c r="C65" s="348"/>
      <c r="D65" s="348"/>
      <c r="E65" s="348"/>
      <c r="F65" s="165"/>
    </row>
    <row r="66" spans="1:6" ht="15.75" customHeight="1">
      <c r="A66" s="347" t="s">
        <v>142</v>
      </c>
      <c r="B66" s="347"/>
      <c r="C66" s="347"/>
      <c r="D66" s="347"/>
      <c r="E66" s="347"/>
      <c r="F66" s="166">
        <f>ROUND(D102,1)</f>
        <v>0</v>
      </c>
    </row>
    <row r="67" spans="1:6" ht="15">
      <c r="A67" s="349" t="s">
        <v>143</v>
      </c>
      <c r="B67" s="349"/>
      <c r="C67" s="349"/>
      <c r="D67" s="349"/>
      <c r="E67" s="349"/>
      <c r="F67" s="166">
        <f>ROUND(E102,1)</f>
        <v>0</v>
      </c>
    </row>
    <row r="68" spans="1:6" ht="15.75" customHeight="1">
      <c r="A68" s="345" t="s">
        <v>144</v>
      </c>
      <c r="B68" s="345"/>
      <c r="C68" s="345"/>
      <c r="D68" s="345"/>
      <c r="E68" s="345"/>
      <c r="F68" s="167"/>
    </row>
    <row r="69" spans="1:6" ht="15.75" customHeight="1">
      <c r="A69" s="347" t="s">
        <v>145</v>
      </c>
      <c r="B69" s="347"/>
      <c r="C69" s="347"/>
      <c r="D69" s="347"/>
      <c r="E69" s="347"/>
      <c r="F69" s="47"/>
    </row>
    <row r="70" spans="1:6" ht="15.75" customHeight="1">
      <c r="A70" s="353" t="s">
        <v>74</v>
      </c>
      <c r="B70" s="353"/>
      <c r="C70" s="353"/>
      <c r="D70" s="353"/>
      <c r="E70" s="353"/>
      <c r="F70" s="199"/>
    </row>
    <row r="71" spans="1:6" ht="15.75" customHeight="1">
      <c r="A71" s="345" t="s">
        <v>75</v>
      </c>
      <c r="B71" s="345"/>
      <c r="C71" s="345"/>
      <c r="D71" s="345"/>
      <c r="E71" s="345"/>
      <c r="F71" s="47"/>
    </row>
    <row r="72" spans="1:6" ht="15.75" customHeight="1">
      <c r="A72" s="345" t="s">
        <v>76</v>
      </c>
      <c r="B72" s="345"/>
      <c r="C72" s="345"/>
      <c r="D72" s="345"/>
      <c r="E72" s="345"/>
      <c r="F72" s="47"/>
    </row>
    <row r="73" spans="1:6" ht="15">
      <c r="A73" s="350" t="s">
        <v>77</v>
      </c>
      <c r="B73" s="350"/>
      <c r="C73" s="350"/>
      <c r="D73" s="350"/>
      <c r="E73" s="350"/>
      <c r="F73" s="48">
        <f>SUM(F58:F72)/2</f>
        <v>0</v>
      </c>
    </row>
    <row r="74" spans="1:6" ht="45" customHeight="1">
      <c r="A74" s="90" t="s">
        <v>78</v>
      </c>
      <c r="B74" s="200"/>
      <c r="C74" s="200" t="s">
        <v>79</v>
      </c>
      <c r="D74" s="201" t="s">
        <v>80</v>
      </c>
      <c r="E74" s="202" t="s">
        <v>81</v>
      </c>
      <c r="F74" s="203"/>
    </row>
    <row r="75" spans="1:6" ht="15">
      <c r="A75" s="90" t="s">
        <v>82</v>
      </c>
      <c r="B75" s="200"/>
      <c r="C75" s="200"/>
      <c r="D75" s="203"/>
      <c r="E75" s="204"/>
      <c r="F75" s="205"/>
    </row>
    <row r="76" spans="1:6" ht="15">
      <c r="A76" s="206" t="s">
        <v>83</v>
      </c>
      <c r="B76" s="207"/>
      <c r="C76" s="208"/>
      <c r="D76" s="209"/>
      <c r="E76" s="210"/>
      <c r="F76" s="211"/>
    </row>
    <row r="77" spans="1:6" ht="15">
      <c r="A77" s="115"/>
      <c r="B77" s="181"/>
      <c r="C77" s="181"/>
      <c r="D77" s="182"/>
      <c r="E77" s="183"/>
      <c r="F77" s="184">
        <f aca="true" t="shared" si="1" ref="F77:F94">SUM(C77:E77)/3</f>
        <v>0</v>
      </c>
    </row>
    <row r="78" spans="1:6" ht="15">
      <c r="A78" s="185"/>
      <c r="B78" s="181"/>
      <c r="C78" s="181"/>
      <c r="D78" s="182"/>
      <c r="E78" s="183"/>
      <c r="F78" s="184">
        <f t="shared" si="1"/>
        <v>0</v>
      </c>
    </row>
    <row r="79" spans="1:6" ht="15">
      <c r="A79" s="185"/>
      <c r="B79" s="181"/>
      <c r="C79" s="181"/>
      <c r="D79" s="182"/>
      <c r="E79" s="183"/>
      <c r="F79" s="184">
        <f t="shared" si="1"/>
        <v>0</v>
      </c>
    </row>
    <row r="80" spans="1:6" ht="15">
      <c r="A80" s="186"/>
      <c r="B80" s="181"/>
      <c r="C80" s="181"/>
      <c r="D80" s="182"/>
      <c r="E80" s="183"/>
      <c r="F80" s="184">
        <f t="shared" si="1"/>
        <v>0</v>
      </c>
    </row>
    <row r="81" spans="1:6" ht="15">
      <c r="A81" s="146"/>
      <c r="B81" s="181"/>
      <c r="C81" s="181"/>
      <c r="D81" s="182"/>
      <c r="E81" s="183"/>
      <c r="F81" s="184">
        <f t="shared" si="1"/>
        <v>0</v>
      </c>
    </row>
    <row r="82" spans="1:6" ht="15">
      <c r="A82" s="185"/>
      <c r="B82" s="136"/>
      <c r="C82" s="181"/>
      <c r="D82" s="182"/>
      <c r="E82" s="183"/>
      <c r="F82" s="184">
        <f t="shared" si="1"/>
        <v>0</v>
      </c>
    </row>
    <row r="83" spans="1:6" ht="15">
      <c r="A83" s="186"/>
      <c r="B83" s="181"/>
      <c r="C83" s="181"/>
      <c r="D83" s="182"/>
      <c r="E83" s="183"/>
      <c r="F83" s="184">
        <f t="shared" si="1"/>
        <v>0</v>
      </c>
    </row>
    <row r="84" spans="1:6" ht="15">
      <c r="A84" s="185"/>
      <c r="B84" s="181"/>
      <c r="C84" s="181"/>
      <c r="D84" s="182"/>
      <c r="E84" s="183"/>
      <c r="F84" s="184">
        <f t="shared" si="1"/>
        <v>0</v>
      </c>
    </row>
    <row r="85" spans="1:6" ht="15">
      <c r="A85" s="185"/>
      <c r="B85" s="181"/>
      <c r="C85" s="181"/>
      <c r="D85" s="182"/>
      <c r="E85" s="183"/>
      <c r="F85" s="184">
        <f t="shared" si="1"/>
        <v>0</v>
      </c>
    </row>
    <row r="86" spans="1:6" ht="15">
      <c r="A86" s="187"/>
      <c r="B86" s="181"/>
      <c r="C86" s="181"/>
      <c r="D86" s="182"/>
      <c r="E86" s="183"/>
      <c r="F86" s="184">
        <f t="shared" si="1"/>
        <v>0</v>
      </c>
    </row>
    <row r="87" spans="1:6" ht="15">
      <c r="A87" s="185"/>
      <c r="B87" s="181"/>
      <c r="C87" s="181"/>
      <c r="D87" s="182"/>
      <c r="E87" s="183"/>
      <c r="F87" s="184">
        <f t="shared" si="1"/>
        <v>0</v>
      </c>
    </row>
    <row r="88" spans="1:6" ht="15">
      <c r="A88" s="185"/>
      <c r="B88" s="181"/>
      <c r="C88" s="181"/>
      <c r="D88" s="182"/>
      <c r="E88" s="183"/>
      <c r="F88" s="184">
        <f t="shared" si="1"/>
        <v>0</v>
      </c>
    </row>
    <row r="89" spans="1:6" ht="15">
      <c r="A89" s="185"/>
      <c r="B89" s="181"/>
      <c r="C89" s="181"/>
      <c r="D89" s="182"/>
      <c r="E89" s="183"/>
      <c r="F89" s="184">
        <f t="shared" si="1"/>
        <v>0</v>
      </c>
    </row>
    <row r="90" spans="1:6" ht="15">
      <c r="A90" s="146"/>
      <c r="B90" s="181"/>
      <c r="C90" s="181"/>
      <c r="D90" s="182"/>
      <c r="E90" s="183"/>
      <c r="F90" s="184">
        <f t="shared" si="1"/>
        <v>0</v>
      </c>
    </row>
    <row r="91" spans="1:6" ht="15">
      <c r="A91" s="115"/>
      <c r="B91" s="181"/>
      <c r="C91" s="181"/>
      <c r="D91" s="188"/>
      <c r="E91" s="189"/>
      <c r="F91" s="184">
        <f t="shared" si="1"/>
        <v>0</v>
      </c>
    </row>
    <row r="92" spans="1:6" ht="15">
      <c r="A92" s="185"/>
      <c r="B92" s="181"/>
      <c r="C92" s="181"/>
      <c r="D92" s="188"/>
      <c r="E92" s="189"/>
      <c r="F92" s="184">
        <f t="shared" si="1"/>
        <v>0</v>
      </c>
    </row>
    <row r="93" spans="1:6" ht="15">
      <c r="A93" s="185"/>
      <c r="B93" s="181"/>
      <c r="C93" s="181"/>
      <c r="D93" s="188"/>
      <c r="E93" s="183"/>
      <c r="F93" s="184">
        <f t="shared" si="1"/>
        <v>0</v>
      </c>
    </row>
    <row r="94" spans="1:6" ht="15">
      <c r="A94" s="190"/>
      <c r="B94" s="181"/>
      <c r="C94" s="181"/>
      <c r="D94" s="154"/>
      <c r="E94" s="154"/>
      <c r="F94" s="184">
        <f t="shared" si="1"/>
        <v>0</v>
      </c>
    </row>
    <row r="95" spans="1:6" ht="15">
      <c r="A95" s="190"/>
      <c r="B95" s="181"/>
      <c r="C95" s="181"/>
      <c r="D95" s="154"/>
      <c r="E95" s="154"/>
      <c r="F95" s="184"/>
    </row>
    <row r="96" spans="1:6" ht="15">
      <c r="A96" s="190"/>
      <c r="B96" s="181"/>
      <c r="C96" s="181"/>
      <c r="D96" s="154"/>
      <c r="E96" s="154"/>
      <c r="F96" s="184"/>
    </row>
    <row r="97" spans="1:6" ht="15">
      <c r="A97" s="190"/>
      <c r="B97" s="181"/>
      <c r="C97" s="181"/>
      <c r="D97" s="154"/>
      <c r="E97" s="154"/>
      <c r="F97" s="184"/>
    </row>
    <row r="98" spans="1:6" ht="15">
      <c r="A98" s="190"/>
      <c r="B98" s="181"/>
      <c r="C98" s="181"/>
      <c r="D98" s="154"/>
      <c r="E98" s="154"/>
      <c r="F98" s="184"/>
    </row>
    <row r="99" spans="1:6" ht="15">
      <c r="A99" s="190"/>
      <c r="B99" s="181"/>
      <c r="C99" s="181"/>
      <c r="D99" s="154"/>
      <c r="E99" s="154"/>
      <c r="F99" s="184"/>
    </row>
    <row r="100" spans="1:6" ht="15">
      <c r="A100" s="190"/>
      <c r="B100" s="181"/>
      <c r="C100" s="181"/>
      <c r="D100" s="154"/>
      <c r="E100" s="154"/>
      <c r="F100" s="184"/>
    </row>
    <row r="101" spans="1:6" ht="15">
      <c r="A101" s="190"/>
      <c r="B101" s="181"/>
      <c r="C101" s="181"/>
      <c r="D101" s="182">
        <f>SUM(D76:D100)/2.8</f>
        <v>0</v>
      </c>
      <c r="E101" s="182">
        <f>SUM(E76:E100)/2.8</f>
        <v>0</v>
      </c>
      <c r="F101" s="184"/>
    </row>
    <row r="102" spans="1:6" ht="15">
      <c r="A102" s="190"/>
      <c r="B102" s="181"/>
      <c r="C102" s="181"/>
      <c r="D102" s="182" t="str">
        <f>IF(D101&lt;5,"0",IF(D101&gt;=5,"2"))</f>
        <v>0</v>
      </c>
      <c r="E102" s="191" t="str">
        <f>IF(E101&lt;5,"0",IF(E101&gt;=5,"2"))</f>
        <v>0</v>
      </c>
      <c r="F102" s="192"/>
    </row>
    <row r="103" spans="1:6" ht="15">
      <c r="A103" s="351" t="s">
        <v>42</v>
      </c>
      <c r="B103" s="351"/>
      <c r="C103" s="351"/>
      <c r="D103" s="351"/>
      <c r="E103" s="351"/>
      <c r="F103" s="193">
        <f>SUM(F76:F102)/2.8</f>
        <v>0</v>
      </c>
    </row>
    <row r="104" spans="1:6" ht="15">
      <c r="A104" s="77" t="s">
        <v>62</v>
      </c>
      <c r="B104" s="79"/>
      <c r="C104" s="79"/>
      <c r="D104" s="79"/>
      <c r="E104" s="81">
        <f>SUM(F73,F103)</f>
        <v>0</v>
      </c>
      <c r="F104" s="81">
        <f>ROUND(E104,0)</f>
        <v>0</v>
      </c>
    </row>
    <row r="105" spans="1:6" ht="15">
      <c r="A105" s="212" t="s">
        <v>63</v>
      </c>
      <c r="B105" s="213"/>
      <c r="C105" s="213"/>
      <c r="D105" s="213"/>
      <c r="E105" s="213"/>
      <c r="F105" s="214"/>
    </row>
    <row r="106" spans="1:6" ht="34.5">
      <c r="A106" s="85" t="str">
        <f>IF(F104&lt;8,"Un devoir décevant",IF(F104&lt;12,"Un devoir acceptable mais qui peut être amélioré",IF(F104&lt;14,"Un bon travail","Excellent devoir")))</f>
        <v>Un devoir décevant</v>
      </c>
      <c r="B106" s="154"/>
      <c r="C106" s="154"/>
      <c r="D106" s="154"/>
      <c r="E106" s="154"/>
      <c r="F106" s="86" t="str">
        <f>IF(F104&lt;8,"",IF(F104&lt;12,"",IF(F104&lt;14,"","")))</f>
        <v></v>
      </c>
    </row>
    <row r="107" spans="1:6" ht="15">
      <c r="A107" s="85" t="str">
        <f>IF(F103&lt;5,"L'argumentation est insuffisante",IF(F103&gt;=5,"L'argumentation est satisfaisante"))</f>
        <v>L'argumentation est insuffisante</v>
      </c>
      <c r="B107" s="154"/>
      <c r="C107" s="154"/>
      <c r="D107" s="154"/>
      <c r="E107" s="154"/>
      <c r="F107" s="27"/>
    </row>
    <row r="108" spans="1:6" ht="15">
      <c r="A108" s="87" t="str">
        <f>IF(F73&lt;4,"La méthode n'est pas maîtrisée",IF(F73&lt;8,"La maîtrise de la méthode est partielle","La méthode est maîtrisée"))</f>
        <v>La méthode n'est pas maîtrisée</v>
      </c>
      <c r="B108" s="156"/>
      <c r="C108" s="156"/>
      <c r="D108" s="156"/>
      <c r="E108" s="156"/>
      <c r="F108" s="157"/>
    </row>
    <row r="109" spans="1:6" ht="81.75" customHeight="1">
      <c r="A109" s="343" t="s">
        <v>31</v>
      </c>
      <c r="B109" s="343"/>
      <c r="C109" s="343"/>
      <c r="D109" s="343"/>
      <c r="E109" s="343"/>
      <c r="F109" s="34" t="s">
        <v>32</v>
      </c>
    </row>
    <row r="110" spans="1:6" ht="15.75" customHeight="1">
      <c r="A110" s="344" t="s">
        <v>64</v>
      </c>
      <c r="B110" s="344"/>
      <c r="C110" s="344"/>
      <c r="D110" s="344"/>
      <c r="E110" s="344"/>
      <c r="F110" s="159"/>
    </row>
    <row r="111" spans="1:6" ht="15.75" customHeight="1">
      <c r="A111" s="344" t="s">
        <v>35</v>
      </c>
      <c r="B111" s="344"/>
      <c r="C111" s="344"/>
      <c r="D111" s="344"/>
      <c r="E111" s="344"/>
      <c r="F111" s="160"/>
    </row>
    <row r="112" spans="1:6" ht="15.75" customHeight="1">
      <c r="A112" s="345" t="s">
        <v>146</v>
      </c>
      <c r="B112" s="345"/>
      <c r="C112" s="345"/>
      <c r="D112" s="345"/>
      <c r="E112" s="345"/>
      <c r="F112" s="47"/>
    </row>
    <row r="113" spans="1:6" ht="15.75" customHeight="1">
      <c r="A113" s="345" t="s">
        <v>138</v>
      </c>
      <c r="B113" s="345"/>
      <c r="C113" s="345"/>
      <c r="D113" s="345"/>
      <c r="E113" s="345"/>
      <c r="F113" s="47"/>
    </row>
    <row r="114" spans="1:6" ht="15.75" customHeight="1">
      <c r="A114" s="346" t="s">
        <v>139</v>
      </c>
      <c r="B114" s="346"/>
      <c r="C114" s="346"/>
      <c r="D114" s="346"/>
      <c r="E114" s="346"/>
      <c r="F114" s="161"/>
    </row>
    <row r="115" spans="1:6" ht="15.75" customHeight="1">
      <c r="A115" s="347" t="s">
        <v>140</v>
      </c>
      <c r="B115" s="347"/>
      <c r="C115" s="347"/>
      <c r="D115" s="347"/>
      <c r="E115" s="347"/>
      <c r="F115" s="47"/>
    </row>
    <row r="116" spans="1:6" ht="15">
      <c r="A116" s="345"/>
      <c r="B116" s="345"/>
      <c r="C116" s="345"/>
      <c r="D116" s="345"/>
      <c r="E116" s="345"/>
      <c r="F116" s="47"/>
    </row>
    <row r="117" spans="1:6" ht="15">
      <c r="A117" s="345"/>
      <c r="B117" s="345"/>
      <c r="C117" s="345"/>
      <c r="D117" s="345"/>
      <c r="E117" s="345"/>
      <c r="F117" s="47"/>
    </row>
    <row r="118" spans="1:6" ht="15">
      <c r="A118" s="162" t="str">
        <f>IF(E118&lt;3," Présentation et enjeux à refaire","Bien, vous n'avez pas à refaire la présentation et les enjeux")</f>
        <v> Présentation et enjeux à refaire</v>
      </c>
      <c r="B118" s="163" t="s">
        <v>68</v>
      </c>
      <c r="C118" s="164"/>
      <c r="D118" s="164"/>
      <c r="E118" s="164">
        <f>SUM(F112,F113,F115)</f>
        <v>0</v>
      </c>
      <c r="F118" s="47"/>
    </row>
    <row r="119" spans="1:6" ht="15.75" customHeight="1">
      <c r="A119" s="348" t="s">
        <v>141</v>
      </c>
      <c r="B119" s="348"/>
      <c r="C119" s="348"/>
      <c r="D119" s="348"/>
      <c r="E119" s="348"/>
      <c r="F119" s="165"/>
    </row>
    <row r="120" spans="1:6" ht="15.75" customHeight="1">
      <c r="A120" s="347" t="s">
        <v>142</v>
      </c>
      <c r="B120" s="347"/>
      <c r="C120" s="347"/>
      <c r="D120" s="347"/>
      <c r="E120" s="347"/>
      <c r="F120" s="166">
        <f>ROUND(D156,1)</f>
        <v>0</v>
      </c>
    </row>
    <row r="121" spans="1:6" ht="15">
      <c r="A121" s="349" t="s">
        <v>143</v>
      </c>
      <c r="B121" s="349"/>
      <c r="C121" s="349"/>
      <c r="D121" s="349"/>
      <c r="E121" s="349"/>
      <c r="F121" s="166">
        <f>ROUND(E156,1)</f>
        <v>0</v>
      </c>
    </row>
    <row r="122" spans="1:6" ht="15.75" customHeight="1">
      <c r="A122" s="345" t="s">
        <v>144</v>
      </c>
      <c r="B122" s="345"/>
      <c r="C122" s="345"/>
      <c r="D122" s="345"/>
      <c r="E122" s="345"/>
      <c r="F122" s="167"/>
    </row>
    <row r="123" spans="1:6" ht="15.75" customHeight="1">
      <c r="A123" s="347" t="s">
        <v>145</v>
      </c>
      <c r="B123" s="347"/>
      <c r="C123" s="347"/>
      <c r="D123" s="347"/>
      <c r="E123" s="347"/>
      <c r="F123" s="47"/>
    </row>
    <row r="124" spans="1:6" ht="15.75" customHeight="1">
      <c r="A124" s="344" t="s">
        <v>74</v>
      </c>
      <c r="B124" s="344"/>
      <c r="C124" s="344"/>
      <c r="D124" s="344"/>
      <c r="E124" s="344"/>
      <c r="F124" s="168"/>
    </row>
    <row r="125" spans="1:6" ht="15.75" customHeight="1">
      <c r="A125" s="345" t="s">
        <v>75</v>
      </c>
      <c r="B125" s="345"/>
      <c r="C125" s="345"/>
      <c r="D125" s="345"/>
      <c r="E125" s="345"/>
      <c r="F125" s="47"/>
    </row>
    <row r="126" spans="1:6" ht="15.75" customHeight="1">
      <c r="A126" s="345" t="s">
        <v>76</v>
      </c>
      <c r="B126" s="345"/>
      <c r="C126" s="345"/>
      <c r="D126" s="345"/>
      <c r="E126" s="345"/>
      <c r="F126" s="47"/>
    </row>
    <row r="127" spans="1:6" ht="15">
      <c r="A127" s="350" t="s">
        <v>77</v>
      </c>
      <c r="B127" s="350"/>
      <c r="C127" s="350"/>
      <c r="D127" s="350"/>
      <c r="E127" s="350"/>
      <c r="F127" s="48">
        <f>SUM(F112:F126)/2</f>
        <v>0</v>
      </c>
    </row>
    <row r="128" spans="1:6" ht="48.75" customHeight="1">
      <c r="A128" s="49" t="s">
        <v>78</v>
      </c>
      <c r="B128" s="169"/>
      <c r="C128" s="169" t="s">
        <v>79</v>
      </c>
      <c r="D128" s="170" t="s">
        <v>80</v>
      </c>
      <c r="E128" s="171" t="s">
        <v>81</v>
      </c>
      <c r="F128" s="172"/>
    </row>
    <row r="129" spans="1:6" ht="15">
      <c r="A129" s="49" t="s">
        <v>82</v>
      </c>
      <c r="B129" s="169"/>
      <c r="C129" s="169"/>
      <c r="D129" s="172"/>
      <c r="E129" s="173"/>
      <c r="F129" s="174"/>
    </row>
    <row r="130" spans="1:6" ht="15">
      <c r="A130" s="175" t="s">
        <v>83</v>
      </c>
      <c r="B130" s="176"/>
      <c r="C130" s="177"/>
      <c r="D130" s="178"/>
      <c r="E130" s="179"/>
      <c r="F130" s="180"/>
    </row>
    <row r="131" spans="1:6" ht="15">
      <c r="A131" s="115"/>
      <c r="B131" s="181"/>
      <c r="C131" s="181"/>
      <c r="D131" s="182"/>
      <c r="E131" s="183"/>
      <c r="F131" s="184">
        <f aca="true" t="shared" si="2" ref="F131:F148">SUM(C131:E131)/3</f>
        <v>0</v>
      </c>
    </row>
    <row r="132" spans="1:6" ht="15">
      <c r="A132" s="185"/>
      <c r="B132" s="181"/>
      <c r="C132" s="181"/>
      <c r="D132" s="182"/>
      <c r="E132" s="183"/>
      <c r="F132" s="184">
        <f t="shared" si="2"/>
        <v>0</v>
      </c>
    </row>
    <row r="133" spans="1:6" ht="15">
      <c r="A133" s="185"/>
      <c r="B133" s="181"/>
      <c r="C133" s="181"/>
      <c r="D133" s="182"/>
      <c r="E133" s="183"/>
      <c r="F133" s="184">
        <f t="shared" si="2"/>
        <v>0</v>
      </c>
    </row>
    <row r="134" spans="1:6" ht="15">
      <c r="A134" s="186"/>
      <c r="B134" s="181"/>
      <c r="C134" s="181"/>
      <c r="D134" s="182"/>
      <c r="E134" s="183"/>
      <c r="F134" s="184">
        <f t="shared" si="2"/>
        <v>0</v>
      </c>
    </row>
    <row r="135" spans="1:6" ht="15">
      <c r="A135" s="146"/>
      <c r="B135" s="181"/>
      <c r="C135" s="181"/>
      <c r="D135" s="182"/>
      <c r="E135" s="183"/>
      <c r="F135" s="184">
        <f t="shared" si="2"/>
        <v>0</v>
      </c>
    </row>
    <row r="136" spans="1:6" ht="15">
      <c r="A136" s="185"/>
      <c r="B136" s="136"/>
      <c r="C136" s="181"/>
      <c r="D136" s="182"/>
      <c r="E136" s="183"/>
      <c r="F136" s="184">
        <f t="shared" si="2"/>
        <v>0</v>
      </c>
    </row>
    <row r="137" spans="1:6" ht="15">
      <c r="A137" s="186"/>
      <c r="B137" s="181"/>
      <c r="C137" s="181"/>
      <c r="D137" s="182"/>
      <c r="E137" s="183"/>
      <c r="F137" s="184">
        <f t="shared" si="2"/>
        <v>0</v>
      </c>
    </row>
    <row r="138" spans="1:6" ht="15">
      <c r="A138" s="185"/>
      <c r="B138" s="181"/>
      <c r="C138" s="181"/>
      <c r="D138" s="182"/>
      <c r="E138" s="183"/>
      <c r="F138" s="184">
        <f t="shared" si="2"/>
        <v>0</v>
      </c>
    </row>
    <row r="139" spans="1:6" ht="15">
      <c r="A139" s="185"/>
      <c r="B139" s="181"/>
      <c r="C139" s="181"/>
      <c r="D139" s="182"/>
      <c r="E139" s="183"/>
      <c r="F139" s="184">
        <f t="shared" si="2"/>
        <v>0</v>
      </c>
    </row>
    <row r="140" spans="1:6" ht="15">
      <c r="A140" s="187"/>
      <c r="B140" s="181"/>
      <c r="C140" s="181"/>
      <c r="D140" s="182"/>
      <c r="E140" s="183"/>
      <c r="F140" s="184">
        <f t="shared" si="2"/>
        <v>0</v>
      </c>
    </row>
    <row r="141" spans="1:6" ht="15">
      <c r="A141" s="185"/>
      <c r="B141" s="181"/>
      <c r="C141" s="181"/>
      <c r="D141" s="182"/>
      <c r="E141" s="183"/>
      <c r="F141" s="184">
        <f t="shared" si="2"/>
        <v>0</v>
      </c>
    </row>
    <row r="142" spans="1:6" ht="15">
      <c r="A142" s="185"/>
      <c r="B142" s="181"/>
      <c r="C142" s="181"/>
      <c r="D142" s="182"/>
      <c r="E142" s="183"/>
      <c r="F142" s="184">
        <f t="shared" si="2"/>
        <v>0</v>
      </c>
    </row>
    <row r="143" spans="1:6" ht="15">
      <c r="A143" s="185"/>
      <c r="B143" s="181"/>
      <c r="C143" s="181"/>
      <c r="D143" s="182"/>
      <c r="E143" s="183"/>
      <c r="F143" s="184">
        <f t="shared" si="2"/>
        <v>0</v>
      </c>
    </row>
    <row r="144" spans="1:6" ht="15">
      <c r="A144" s="146"/>
      <c r="B144" s="181"/>
      <c r="C144" s="181"/>
      <c r="D144" s="182"/>
      <c r="E144" s="183"/>
      <c r="F144" s="184">
        <f t="shared" si="2"/>
        <v>0</v>
      </c>
    </row>
    <row r="145" spans="1:6" ht="15">
      <c r="A145" s="115"/>
      <c r="B145" s="181"/>
      <c r="C145" s="181"/>
      <c r="D145" s="188"/>
      <c r="E145" s="189"/>
      <c r="F145" s="184">
        <f t="shared" si="2"/>
        <v>0</v>
      </c>
    </row>
    <row r="146" spans="1:6" ht="15">
      <c r="A146" s="185"/>
      <c r="B146" s="181"/>
      <c r="C146" s="181"/>
      <c r="D146" s="188"/>
      <c r="E146" s="189"/>
      <c r="F146" s="184">
        <f t="shared" si="2"/>
        <v>0</v>
      </c>
    </row>
    <row r="147" spans="1:6" ht="15">
      <c r="A147" s="185"/>
      <c r="B147" s="181"/>
      <c r="C147" s="181"/>
      <c r="D147" s="188"/>
      <c r="E147" s="183"/>
      <c r="F147" s="184">
        <f t="shared" si="2"/>
        <v>0</v>
      </c>
    </row>
    <row r="148" spans="1:6" ht="15">
      <c r="A148" s="190"/>
      <c r="B148" s="181"/>
      <c r="C148" s="181"/>
      <c r="D148" s="154"/>
      <c r="E148" s="154"/>
      <c r="F148" s="184">
        <f t="shared" si="2"/>
        <v>0</v>
      </c>
    </row>
    <row r="149" spans="1:6" ht="15">
      <c r="A149" s="190"/>
      <c r="B149" s="181"/>
      <c r="C149" s="181"/>
      <c r="D149" s="154"/>
      <c r="E149" s="154"/>
      <c r="F149" s="184"/>
    </row>
    <row r="150" spans="1:6" ht="15">
      <c r="A150" s="190"/>
      <c r="B150" s="181"/>
      <c r="C150" s="181"/>
      <c r="D150" s="154"/>
      <c r="E150" s="154"/>
      <c r="F150" s="184"/>
    </row>
    <row r="151" spans="1:6" ht="15">
      <c r="A151" s="190"/>
      <c r="B151" s="181"/>
      <c r="C151" s="181"/>
      <c r="D151" s="154"/>
      <c r="E151" s="154"/>
      <c r="F151" s="184"/>
    </row>
    <row r="152" spans="1:6" ht="15">
      <c r="A152" s="190"/>
      <c r="B152" s="181"/>
      <c r="C152" s="181"/>
      <c r="D152" s="154"/>
      <c r="E152" s="154"/>
      <c r="F152" s="184"/>
    </row>
    <row r="153" spans="1:6" ht="15">
      <c r="A153" s="190"/>
      <c r="B153" s="181"/>
      <c r="C153" s="181"/>
      <c r="D153" s="154"/>
      <c r="E153" s="154"/>
      <c r="F153" s="184"/>
    </row>
    <row r="154" spans="1:6" ht="15">
      <c r="A154" s="190"/>
      <c r="B154" s="181"/>
      <c r="C154" s="181"/>
      <c r="D154" s="154"/>
      <c r="E154" s="154"/>
      <c r="F154" s="184"/>
    </row>
    <row r="155" spans="1:6" ht="15">
      <c r="A155" s="190"/>
      <c r="B155" s="181"/>
      <c r="C155" s="181"/>
      <c r="D155" s="182">
        <f>SUM(D130:D154)/2.8</f>
        <v>0</v>
      </c>
      <c r="E155" s="182">
        <f>SUM(E130:E154)/2.8</f>
        <v>0</v>
      </c>
      <c r="F155" s="184"/>
    </row>
    <row r="156" spans="1:6" ht="15">
      <c r="A156" s="190"/>
      <c r="B156" s="181"/>
      <c r="C156" s="181"/>
      <c r="D156" s="182" t="str">
        <f>IF(D155&lt;5,"0",IF(D155&gt;=5,"2"))</f>
        <v>0</v>
      </c>
      <c r="E156" s="191" t="str">
        <f>IF(E155&lt;5,"0",IF(E155&gt;=5,"2"))</f>
        <v>0</v>
      </c>
      <c r="F156" s="192"/>
    </row>
    <row r="157" spans="1:6" ht="15">
      <c r="A157" s="351" t="s">
        <v>42</v>
      </c>
      <c r="B157" s="351"/>
      <c r="C157" s="351"/>
      <c r="D157" s="351"/>
      <c r="E157" s="351"/>
      <c r="F157" s="193">
        <f>SUM(F130:F156)/2.8</f>
        <v>0</v>
      </c>
    </row>
    <row r="158" spans="1:6" ht="15">
      <c r="A158" s="77" t="s">
        <v>62</v>
      </c>
      <c r="B158" s="79"/>
      <c r="C158" s="79"/>
      <c r="D158" s="79"/>
      <c r="E158" s="81">
        <f>SUM(F127,F157)</f>
        <v>0</v>
      </c>
      <c r="F158" s="81">
        <f>ROUND(E158,0)</f>
        <v>0</v>
      </c>
    </row>
    <row r="159" spans="1:6" ht="15">
      <c r="A159" s="194" t="s">
        <v>63</v>
      </c>
      <c r="B159" s="195"/>
      <c r="C159" s="195"/>
      <c r="D159" s="195"/>
      <c r="E159" s="195"/>
      <c r="F159" s="196"/>
    </row>
    <row r="160" spans="1:6" ht="34.5">
      <c r="A160" s="85" t="str">
        <f>IF(F158&lt;8,"Un devoir décevant",IF(F158&lt;12,"Un devoir acceptable mais qui peut être amélioré",IF(F158&lt;14,"Un bon travail","Excellent devoir")))</f>
        <v>Un devoir décevant</v>
      </c>
      <c r="B160" s="154"/>
      <c r="C160" s="154"/>
      <c r="D160" s="154"/>
      <c r="E160" s="154"/>
      <c r="F160" s="86" t="str">
        <f>IF(F158&lt;8,"",IF(F158&lt;12,"",IF(F158&lt;14,"","")))</f>
        <v></v>
      </c>
    </row>
    <row r="161" spans="1:6" ht="15">
      <c r="A161" s="85" t="str">
        <f>IF(F157&lt;5,"L'argumentation est insuffisante",IF(F157&gt;=5,"L'argumentation est satisfaisante"))</f>
        <v>L'argumentation est insuffisante</v>
      </c>
      <c r="B161" s="154"/>
      <c r="C161" s="154"/>
      <c r="D161" s="154"/>
      <c r="E161" s="154"/>
      <c r="F161" s="27"/>
    </row>
    <row r="162" spans="1:6" ht="15">
      <c r="A162" s="87" t="str">
        <f>IF(F127&lt;4,"La méthode n'est pas maîtrisée",IF(F127&lt;8,"La maîtrise de la méthode est partielle","La méthode est maîtrisée"))</f>
        <v>La méthode n'est pas maîtrisée</v>
      </c>
      <c r="B162" s="156"/>
      <c r="C162" s="156"/>
      <c r="D162" s="156"/>
      <c r="E162" s="156"/>
      <c r="F162" s="157"/>
    </row>
    <row r="163" spans="1:6" ht="81.75" customHeight="1">
      <c r="A163" s="352" t="s">
        <v>31</v>
      </c>
      <c r="B163" s="352"/>
      <c r="C163" s="352"/>
      <c r="D163" s="352"/>
      <c r="E163" s="352"/>
      <c r="F163" s="89" t="s">
        <v>32</v>
      </c>
    </row>
    <row r="164" spans="1:6" ht="15.75" customHeight="1">
      <c r="A164" s="353" t="s">
        <v>64</v>
      </c>
      <c r="B164" s="353"/>
      <c r="C164" s="353"/>
      <c r="D164" s="353"/>
      <c r="E164" s="353"/>
      <c r="F164" s="197"/>
    </row>
    <row r="165" spans="1:6" ht="15.75" customHeight="1">
      <c r="A165" s="353" t="s">
        <v>35</v>
      </c>
      <c r="B165" s="353"/>
      <c r="C165" s="353"/>
      <c r="D165" s="353"/>
      <c r="E165" s="353"/>
      <c r="F165" s="198"/>
    </row>
    <row r="166" spans="1:6" ht="15.75" customHeight="1">
      <c r="A166" s="345" t="s">
        <v>146</v>
      </c>
      <c r="B166" s="345"/>
      <c r="C166" s="345"/>
      <c r="D166" s="345"/>
      <c r="E166" s="345"/>
      <c r="F166" s="47"/>
    </row>
    <row r="167" spans="1:6" ht="15.75" customHeight="1">
      <c r="A167" s="345" t="s">
        <v>138</v>
      </c>
      <c r="B167" s="345"/>
      <c r="C167" s="345"/>
      <c r="D167" s="345"/>
      <c r="E167" s="345"/>
      <c r="F167" s="47"/>
    </row>
    <row r="168" spans="1:6" ht="15.75" customHeight="1">
      <c r="A168" s="346" t="s">
        <v>139</v>
      </c>
      <c r="B168" s="346"/>
      <c r="C168" s="346"/>
      <c r="D168" s="346"/>
      <c r="E168" s="346"/>
      <c r="F168" s="161"/>
    </row>
    <row r="169" spans="1:6" ht="15.75" customHeight="1">
      <c r="A169" s="347" t="s">
        <v>140</v>
      </c>
      <c r="B169" s="347"/>
      <c r="C169" s="347"/>
      <c r="D169" s="347"/>
      <c r="E169" s="347"/>
      <c r="F169" s="47"/>
    </row>
    <row r="170" spans="1:6" ht="15">
      <c r="A170" s="345"/>
      <c r="B170" s="345"/>
      <c r="C170" s="345"/>
      <c r="D170" s="345"/>
      <c r="E170" s="345"/>
      <c r="F170" s="47"/>
    </row>
    <row r="171" spans="1:6" ht="15">
      <c r="A171" s="345"/>
      <c r="B171" s="345"/>
      <c r="C171" s="345"/>
      <c r="D171" s="345"/>
      <c r="E171" s="345"/>
      <c r="F171" s="47"/>
    </row>
    <row r="172" spans="1:6" ht="15">
      <c r="A172" s="162" t="str">
        <f>IF(E172&lt;3," Présentation et enjeux à refaire","Bien, vous n'avez pas à refaire la présentation et les enjeux")</f>
        <v> Présentation et enjeux à refaire</v>
      </c>
      <c r="B172" s="163" t="s">
        <v>68</v>
      </c>
      <c r="C172" s="164"/>
      <c r="D172" s="164"/>
      <c r="E172" s="164">
        <f>SUM(F166,F167,F169)</f>
        <v>0</v>
      </c>
      <c r="F172" s="47"/>
    </row>
    <row r="173" spans="1:6" ht="15.75" customHeight="1">
      <c r="A173" s="348" t="s">
        <v>141</v>
      </c>
      <c r="B173" s="348"/>
      <c r="C173" s="348"/>
      <c r="D173" s="348"/>
      <c r="E173" s="348"/>
      <c r="F173" s="165"/>
    </row>
    <row r="174" spans="1:6" ht="15.75" customHeight="1">
      <c r="A174" s="347" t="s">
        <v>142</v>
      </c>
      <c r="B174" s="347"/>
      <c r="C174" s="347"/>
      <c r="D174" s="347"/>
      <c r="E174" s="347"/>
      <c r="F174" s="166">
        <f>ROUND(D210,1)</f>
        <v>0</v>
      </c>
    </row>
    <row r="175" spans="1:6" ht="15">
      <c r="A175" s="349" t="s">
        <v>143</v>
      </c>
      <c r="B175" s="349"/>
      <c r="C175" s="349"/>
      <c r="D175" s="349"/>
      <c r="E175" s="349"/>
      <c r="F175" s="166">
        <f>ROUND(E210,1)</f>
        <v>0</v>
      </c>
    </row>
    <row r="176" spans="1:6" ht="15.75" customHeight="1">
      <c r="A176" s="345" t="s">
        <v>144</v>
      </c>
      <c r="B176" s="345"/>
      <c r="C176" s="345"/>
      <c r="D176" s="345"/>
      <c r="E176" s="345"/>
      <c r="F176" s="167"/>
    </row>
    <row r="177" spans="1:6" ht="15.75" customHeight="1">
      <c r="A177" s="347" t="s">
        <v>145</v>
      </c>
      <c r="B177" s="347"/>
      <c r="C177" s="347"/>
      <c r="D177" s="347"/>
      <c r="E177" s="347"/>
      <c r="F177" s="47"/>
    </row>
    <row r="178" spans="1:6" ht="15.75" customHeight="1">
      <c r="A178" s="353" t="s">
        <v>74</v>
      </c>
      <c r="B178" s="353"/>
      <c r="C178" s="353"/>
      <c r="D178" s="353"/>
      <c r="E178" s="353"/>
      <c r="F178" s="199"/>
    </row>
    <row r="179" spans="1:6" ht="15.75" customHeight="1">
      <c r="A179" s="345" t="s">
        <v>75</v>
      </c>
      <c r="B179" s="345"/>
      <c r="C179" s="345"/>
      <c r="D179" s="345"/>
      <c r="E179" s="345"/>
      <c r="F179" s="47"/>
    </row>
    <row r="180" spans="1:6" ht="15.75" customHeight="1">
      <c r="A180" s="345" t="s">
        <v>76</v>
      </c>
      <c r="B180" s="345"/>
      <c r="C180" s="345"/>
      <c r="D180" s="345"/>
      <c r="E180" s="345"/>
      <c r="F180" s="47"/>
    </row>
    <row r="181" spans="1:6" ht="15">
      <c r="A181" s="350" t="s">
        <v>77</v>
      </c>
      <c r="B181" s="350"/>
      <c r="C181" s="350"/>
      <c r="D181" s="350"/>
      <c r="E181" s="350"/>
      <c r="F181" s="48">
        <f>SUM(F166:F180)/2</f>
        <v>0</v>
      </c>
    </row>
    <row r="182" spans="1:6" ht="39.75" customHeight="1">
      <c r="A182" s="90" t="s">
        <v>78</v>
      </c>
      <c r="B182" s="200"/>
      <c r="C182" s="200" t="s">
        <v>79</v>
      </c>
      <c r="D182" s="201" t="s">
        <v>80</v>
      </c>
      <c r="E182" s="202" t="s">
        <v>81</v>
      </c>
      <c r="F182" s="203"/>
    </row>
    <row r="183" spans="1:6" ht="15">
      <c r="A183" s="90" t="s">
        <v>82</v>
      </c>
      <c r="B183" s="200"/>
      <c r="C183" s="200"/>
      <c r="D183" s="203"/>
      <c r="E183" s="204"/>
      <c r="F183" s="205"/>
    </row>
    <row r="184" spans="1:6" ht="15">
      <c r="A184" s="206" t="s">
        <v>83</v>
      </c>
      <c r="B184" s="207"/>
      <c r="C184" s="208"/>
      <c r="D184" s="209"/>
      <c r="E184" s="210"/>
      <c r="F184" s="211"/>
    </row>
    <row r="185" spans="1:6" ht="15">
      <c r="A185" s="115"/>
      <c r="B185" s="181"/>
      <c r="C185" s="181"/>
      <c r="D185" s="182"/>
      <c r="E185" s="183"/>
      <c r="F185" s="184">
        <f aca="true" t="shared" si="3" ref="F185:F202">SUM(C185:E185)/3</f>
        <v>0</v>
      </c>
    </row>
    <row r="186" spans="1:6" ht="15">
      <c r="A186" s="185"/>
      <c r="B186" s="181"/>
      <c r="C186" s="181"/>
      <c r="D186" s="182"/>
      <c r="E186" s="183"/>
      <c r="F186" s="184">
        <f t="shared" si="3"/>
        <v>0</v>
      </c>
    </row>
    <row r="187" spans="1:6" ht="15">
      <c r="A187" s="185"/>
      <c r="B187" s="181"/>
      <c r="C187" s="181"/>
      <c r="D187" s="182"/>
      <c r="E187" s="183"/>
      <c r="F187" s="184">
        <f t="shared" si="3"/>
        <v>0</v>
      </c>
    </row>
    <row r="188" spans="1:6" ht="15">
      <c r="A188" s="186"/>
      <c r="B188" s="181"/>
      <c r="C188" s="181"/>
      <c r="D188" s="182"/>
      <c r="E188" s="183"/>
      <c r="F188" s="184">
        <f t="shared" si="3"/>
        <v>0</v>
      </c>
    </row>
    <row r="189" spans="1:6" ht="15">
      <c r="A189" s="146"/>
      <c r="B189" s="181"/>
      <c r="C189" s="181"/>
      <c r="D189" s="182"/>
      <c r="E189" s="183"/>
      <c r="F189" s="184">
        <f t="shared" si="3"/>
        <v>0</v>
      </c>
    </row>
    <row r="190" spans="1:6" ht="15">
      <c r="A190" s="185"/>
      <c r="B190" s="136"/>
      <c r="C190" s="181"/>
      <c r="D190" s="182"/>
      <c r="E190" s="183"/>
      <c r="F190" s="184">
        <f t="shared" si="3"/>
        <v>0</v>
      </c>
    </row>
    <row r="191" spans="1:6" ht="15">
      <c r="A191" s="186"/>
      <c r="B191" s="181"/>
      <c r="C191" s="181"/>
      <c r="D191" s="182"/>
      <c r="E191" s="183"/>
      <c r="F191" s="184">
        <f t="shared" si="3"/>
        <v>0</v>
      </c>
    </row>
    <row r="192" spans="1:6" ht="15">
      <c r="A192" s="185"/>
      <c r="B192" s="181"/>
      <c r="C192" s="181"/>
      <c r="D192" s="182"/>
      <c r="E192" s="183"/>
      <c r="F192" s="184">
        <f t="shared" si="3"/>
        <v>0</v>
      </c>
    </row>
    <row r="193" spans="1:6" ht="15">
      <c r="A193" s="185"/>
      <c r="B193" s="181"/>
      <c r="C193" s="181"/>
      <c r="D193" s="182"/>
      <c r="E193" s="183"/>
      <c r="F193" s="184">
        <f t="shared" si="3"/>
        <v>0</v>
      </c>
    </row>
    <row r="194" spans="1:6" ht="15">
      <c r="A194" s="187"/>
      <c r="B194" s="181"/>
      <c r="C194" s="181"/>
      <c r="D194" s="182"/>
      <c r="E194" s="183"/>
      <c r="F194" s="184">
        <f t="shared" si="3"/>
        <v>0</v>
      </c>
    </row>
    <row r="195" spans="1:6" ht="15">
      <c r="A195" s="185"/>
      <c r="B195" s="181"/>
      <c r="C195" s="181"/>
      <c r="D195" s="182"/>
      <c r="E195" s="183"/>
      <c r="F195" s="184">
        <f t="shared" si="3"/>
        <v>0</v>
      </c>
    </row>
    <row r="196" spans="1:6" ht="15">
      <c r="A196" s="185"/>
      <c r="B196" s="181"/>
      <c r="C196" s="181"/>
      <c r="D196" s="182"/>
      <c r="E196" s="183"/>
      <c r="F196" s="184">
        <f t="shared" si="3"/>
        <v>0</v>
      </c>
    </row>
    <row r="197" spans="1:6" ht="15">
      <c r="A197" s="185"/>
      <c r="B197" s="181"/>
      <c r="C197" s="181"/>
      <c r="D197" s="182"/>
      <c r="E197" s="183"/>
      <c r="F197" s="184">
        <f t="shared" si="3"/>
        <v>0</v>
      </c>
    </row>
    <row r="198" spans="1:6" ht="15">
      <c r="A198" s="146"/>
      <c r="B198" s="181"/>
      <c r="C198" s="181"/>
      <c r="D198" s="182"/>
      <c r="E198" s="183"/>
      <c r="F198" s="184">
        <f t="shared" si="3"/>
        <v>0</v>
      </c>
    </row>
    <row r="199" spans="1:6" ht="15">
      <c r="A199" s="115"/>
      <c r="B199" s="181"/>
      <c r="C199" s="181"/>
      <c r="D199" s="188"/>
      <c r="E199" s="189"/>
      <c r="F199" s="184">
        <f t="shared" si="3"/>
        <v>0</v>
      </c>
    </row>
    <row r="200" spans="1:6" ht="15">
      <c r="A200" s="185"/>
      <c r="B200" s="181"/>
      <c r="C200" s="181"/>
      <c r="D200" s="188"/>
      <c r="E200" s="189"/>
      <c r="F200" s="184">
        <f t="shared" si="3"/>
        <v>0</v>
      </c>
    </row>
    <row r="201" spans="1:6" ht="15">
      <c r="A201" s="185"/>
      <c r="B201" s="181"/>
      <c r="C201" s="181"/>
      <c r="D201" s="188"/>
      <c r="E201" s="183"/>
      <c r="F201" s="184">
        <f t="shared" si="3"/>
        <v>0</v>
      </c>
    </row>
    <row r="202" spans="1:6" ht="15">
      <c r="A202" s="190"/>
      <c r="B202" s="181"/>
      <c r="C202" s="181"/>
      <c r="D202" s="154"/>
      <c r="E202" s="154"/>
      <c r="F202" s="184">
        <f t="shared" si="3"/>
        <v>0</v>
      </c>
    </row>
    <row r="203" spans="1:6" ht="15">
      <c r="A203" s="190"/>
      <c r="B203" s="181"/>
      <c r="C203" s="181"/>
      <c r="D203" s="154"/>
      <c r="E203" s="154"/>
      <c r="F203" s="184"/>
    </row>
    <row r="204" spans="1:6" ht="15">
      <c r="A204" s="190"/>
      <c r="B204" s="181"/>
      <c r="C204" s="181"/>
      <c r="D204" s="154"/>
      <c r="E204" s="154"/>
      <c r="F204" s="184"/>
    </row>
    <row r="205" spans="1:6" ht="15">
      <c r="A205" s="190"/>
      <c r="B205" s="181"/>
      <c r="C205" s="181"/>
      <c r="D205" s="154"/>
      <c r="E205" s="154"/>
      <c r="F205" s="184"/>
    </row>
    <row r="206" spans="1:6" ht="15">
      <c r="A206" s="190"/>
      <c r="B206" s="181"/>
      <c r="C206" s="181"/>
      <c r="D206" s="154"/>
      <c r="E206" s="154"/>
      <c r="F206" s="184"/>
    </row>
    <row r="207" spans="1:6" ht="15">
      <c r="A207" s="190"/>
      <c r="B207" s="181"/>
      <c r="C207" s="181"/>
      <c r="D207" s="154"/>
      <c r="E207" s="154"/>
      <c r="F207" s="184"/>
    </row>
    <row r="208" spans="1:6" ht="15">
      <c r="A208" s="190"/>
      <c r="B208" s="181"/>
      <c r="C208" s="181"/>
      <c r="D208" s="154"/>
      <c r="E208" s="154"/>
      <c r="F208" s="184"/>
    </row>
    <row r="209" spans="1:6" ht="15">
      <c r="A209" s="190"/>
      <c r="B209" s="181"/>
      <c r="C209" s="181"/>
      <c r="D209" s="182">
        <f>SUM(D184:D208)/2.8</f>
        <v>0</v>
      </c>
      <c r="E209" s="182">
        <f>SUM(E184:E208)/2.8</f>
        <v>0</v>
      </c>
      <c r="F209" s="184"/>
    </row>
    <row r="210" spans="1:6" ht="15">
      <c r="A210" s="190"/>
      <c r="B210" s="181"/>
      <c r="C210" s="181"/>
      <c r="D210" s="182" t="str">
        <f>IF(D209&lt;5,"0",IF(D209&gt;=5,"2"))</f>
        <v>0</v>
      </c>
      <c r="E210" s="191" t="str">
        <f>IF(E209&lt;5,"0",IF(E209&gt;=5,"2"))</f>
        <v>0</v>
      </c>
      <c r="F210" s="192"/>
    </row>
    <row r="211" spans="1:6" ht="15">
      <c r="A211" s="351" t="s">
        <v>42</v>
      </c>
      <c r="B211" s="351"/>
      <c r="C211" s="351"/>
      <c r="D211" s="351"/>
      <c r="E211" s="351"/>
      <c r="F211" s="193">
        <f>SUM(F184:F210)/2.8</f>
        <v>0</v>
      </c>
    </row>
    <row r="212" spans="1:6" ht="15">
      <c r="A212" s="77" t="s">
        <v>62</v>
      </c>
      <c r="B212" s="79"/>
      <c r="C212" s="79"/>
      <c r="D212" s="79"/>
      <c r="E212" s="81">
        <f>SUM(F181,F211)</f>
        <v>0</v>
      </c>
      <c r="F212" s="81">
        <f>ROUND(E212,0)</f>
        <v>0</v>
      </c>
    </row>
    <row r="213" spans="1:6" ht="15">
      <c r="A213" s="212" t="s">
        <v>63</v>
      </c>
      <c r="B213" s="213"/>
      <c r="C213" s="213"/>
      <c r="D213" s="213"/>
      <c r="E213" s="213"/>
      <c r="F213" s="214"/>
    </row>
    <row r="214" spans="1:6" ht="34.5">
      <c r="A214" s="85" t="str">
        <f>IF(F212&lt;8,"Un devoir décevant",IF(F212&lt;12,"Un devoir acceptable mais qui peut être amélioré",IF(F212&lt;14,"Un bon travail","Excellent devoir")))</f>
        <v>Un devoir décevant</v>
      </c>
      <c r="B214" s="154"/>
      <c r="C214" s="154"/>
      <c r="D214" s="154"/>
      <c r="E214" s="154"/>
      <c r="F214" s="86" t="str">
        <f>IF(F212&lt;8,"",IF(F212&lt;12,"",IF(F212&lt;14,"","")))</f>
        <v></v>
      </c>
    </row>
    <row r="215" spans="1:6" ht="15">
      <c r="A215" s="85" t="str">
        <f>IF(F211&lt;5,"L'argumentation est insuffisante",IF(F211&gt;=5,"L'argumentation est satisfaisante"))</f>
        <v>L'argumentation est insuffisante</v>
      </c>
      <c r="B215" s="154"/>
      <c r="C215" s="154"/>
      <c r="D215" s="154"/>
      <c r="E215" s="154"/>
      <c r="F215" s="27"/>
    </row>
    <row r="216" spans="1:6" ht="15">
      <c r="A216" s="87" t="str">
        <f>IF(F181&lt;4,"La méthode n'est pas maîtrisée",IF(F181&lt;8,"La maîtrise de la méthode est partielle","La méthode est maîtrisée"))</f>
        <v>La méthode n'est pas maîtrisée</v>
      </c>
      <c r="B216" s="156"/>
      <c r="C216" s="156"/>
      <c r="D216" s="156"/>
      <c r="E216" s="156"/>
      <c r="F216" s="157"/>
    </row>
    <row r="217" spans="1:6" ht="81.75" customHeight="1">
      <c r="A217" s="343" t="s">
        <v>31</v>
      </c>
      <c r="B217" s="343"/>
      <c r="C217" s="343"/>
      <c r="D217" s="343"/>
      <c r="E217" s="343"/>
      <c r="F217" s="34" t="s">
        <v>32</v>
      </c>
    </row>
    <row r="218" spans="1:6" ht="15.75" customHeight="1">
      <c r="A218" s="344" t="s">
        <v>64</v>
      </c>
      <c r="B218" s="344"/>
      <c r="C218" s="344"/>
      <c r="D218" s="344"/>
      <c r="E218" s="344"/>
      <c r="F218" s="159"/>
    </row>
    <row r="219" spans="1:6" ht="15.75" customHeight="1">
      <c r="A219" s="344" t="s">
        <v>35</v>
      </c>
      <c r="B219" s="344"/>
      <c r="C219" s="344"/>
      <c r="D219" s="344"/>
      <c r="E219" s="344"/>
      <c r="F219" s="160"/>
    </row>
    <row r="220" spans="1:6" ht="15.75" customHeight="1">
      <c r="A220" s="345" t="s">
        <v>146</v>
      </c>
      <c r="B220" s="345"/>
      <c r="C220" s="345"/>
      <c r="D220" s="345"/>
      <c r="E220" s="345"/>
      <c r="F220" s="47"/>
    </row>
    <row r="221" spans="1:6" ht="15.75" customHeight="1">
      <c r="A221" s="345" t="s">
        <v>138</v>
      </c>
      <c r="B221" s="345"/>
      <c r="C221" s="345"/>
      <c r="D221" s="345"/>
      <c r="E221" s="345"/>
      <c r="F221" s="47"/>
    </row>
    <row r="222" spans="1:6" ht="15.75" customHeight="1">
      <c r="A222" s="346" t="s">
        <v>139</v>
      </c>
      <c r="B222" s="346"/>
      <c r="C222" s="346"/>
      <c r="D222" s="346"/>
      <c r="E222" s="346"/>
      <c r="F222" s="161"/>
    </row>
    <row r="223" spans="1:6" ht="15.75" customHeight="1">
      <c r="A223" s="347" t="s">
        <v>140</v>
      </c>
      <c r="B223" s="347"/>
      <c r="C223" s="347"/>
      <c r="D223" s="347"/>
      <c r="E223" s="347"/>
      <c r="F223" s="47"/>
    </row>
    <row r="224" spans="1:6" ht="15">
      <c r="A224" s="345"/>
      <c r="B224" s="345"/>
      <c r="C224" s="345"/>
      <c r="D224" s="345"/>
      <c r="E224" s="345"/>
      <c r="F224" s="47"/>
    </row>
    <row r="225" spans="1:6" ht="15">
      <c r="A225" s="345"/>
      <c r="B225" s="345"/>
      <c r="C225" s="345"/>
      <c r="D225" s="345"/>
      <c r="E225" s="345"/>
      <c r="F225" s="47"/>
    </row>
    <row r="226" spans="1:6" ht="15">
      <c r="A226" s="162" t="str">
        <f>IF(E226&lt;3," Présentation et enjeux à refaire","Bien, vous n'avez pas à refaire la présentation et les enjeux")</f>
        <v> Présentation et enjeux à refaire</v>
      </c>
      <c r="B226" s="163" t="s">
        <v>68</v>
      </c>
      <c r="C226" s="164"/>
      <c r="D226" s="164"/>
      <c r="E226" s="164">
        <f>SUM(F220,F221,F223)</f>
        <v>0</v>
      </c>
      <c r="F226" s="47"/>
    </row>
    <row r="227" spans="1:6" ht="15.75" customHeight="1">
      <c r="A227" s="348" t="s">
        <v>141</v>
      </c>
      <c r="B227" s="348"/>
      <c r="C227" s="348"/>
      <c r="D227" s="348"/>
      <c r="E227" s="348"/>
      <c r="F227" s="165"/>
    </row>
    <row r="228" spans="1:6" ht="15.75" customHeight="1">
      <c r="A228" s="347" t="s">
        <v>142</v>
      </c>
      <c r="B228" s="347"/>
      <c r="C228" s="347"/>
      <c r="D228" s="347"/>
      <c r="E228" s="347"/>
      <c r="F228" s="166">
        <f>ROUND(D264,1)</f>
        <v>0</v>
      </c>
    </row>
    <row r="229" spans="1:6" ht="15">
      <c r="A229" s="349" t="s">
        <v>143</v>
      </c>
      <c r="B229" s="349"/>
      <c r="C229" s="349"/>
      <c r="D229" s="349"/>
      <c r="E229" s="349"/>
      <c r="F229" s="166">
        <f>ROUND(E264,1)</f>
        <v>0</v>
      </c>
    </row>
    <row r="230" spans="1:6" ht="15.75" customHeight="1">
      <c r="A230" s="345" t="s">
        <v>144</v>
      </c>
      <c r="B230" s="345"/>
      <c r="C230" s="345"/>
      <c r="D230" s="345"/>
      <c r="E230" s="345"/>
      <c r="F230" s="167"/>
    </row>
    <row r="231" spans="1:6" ht="15.75" customHeight="1">
      <c r="A231" s="347" t="s">
        <v>145</v>
      </c>
      <c r="B231" s="347"/>
      <c r="C231" s="347"/>
      <c r="D231" s="347"/>
      <c r="E231" s="347"/>
      <c r="F231" s="47"/>
    </row>
    <row r="232" spans="1:6" ht="15.75" customHeight="1">
      <c r="A232" s="344" t="s">
        <v>74</v>
      </c>
      <c r="B232" s="344"/>
      <c r="C232" s="344"/>
      <c r="D232" s="344"/>
      <c r="E232" s="344"/>
      <c r="F232" s="168"/>
    </row>
    <row r="233" spans="1:6" ht="15.75" customHeight="1">
      <c r="A233" s="345" t="s">
        <v>75</v>
      </c>
      <c r="B233" s="345"/>
      <c r="C233" s="345"/>
      <c r="D233" s="345"/>
      <c r="E233" s="345"/>
      <c r="F233" s="47"/>
    </row>
    <row r="234" spans="1:6" ht="15.75" customHeight="1">
      <c r="A234" s="345" t="s">
        <v>76</v>
      </c>
      <c r="B234" s="345"/>
      <c r="C234" s="345"/>
      <c r="D234" s="345"/>
      <c r="E234" s="345"/>
      <c r="F234" s="47"/>
    </row>
    <row r="235" spans="1:6" ht="15">
      <c r="A235" s="350" t="s">
        <v>77</v>
      </c>
      <c r="B235" s="350"/>
      <c r="C235" s="350"/>
      <c r="D235" s="350"/>
      <c r="E235" s="350"/>
      <c r="F235" s="48">
        <f>SUM(F220:F234)/2</f>
        <v>0</v>
      </c>
    </row>
    <row r="236" spans="1:6" ht="45" customHeight="1">
      <c r="A236" s="49" t="s">
        <v>78</v>
      </c>
      <c r="B236" s="169"/>
      <c r="C236" s="169" t="s">
        <v>79</v>
      </c>
      <c r="D236" s="170" t="s">
        <v>80</v>
      </c>
      <c r="E236" s="171" t="s">
        <v>81</v>
      </c>
      <c r="F236" s="172"/>
    </row>
    <row r="237" spans="1:6" ht="15">
      <c r="A237" s="49" t="s">
        <v>82</v>
      </c>
      <c r="B237" s="169"/>
      <c r="C237" s="169"/>
      <c r="D237" s="172"/>
      <c r="E237" s="173"/>
      <c r="F237" s="174"/>
    </row>
    <row r="238" spans="1:6" ht="15">
      <c r="A238" s="175" t="s">
        <v>83</v>
      </c>
      <c r="B238" s="176"/>
      <c r="C238" s="177"/>
      <c r="D238" s="178"/>
      <c r="E238" s="179"/>
      <c r="F238" s="180"/>
    </row>
    <row r="239" spans="1:6" ht="15">
      <c r="A239" s="115"/>
      <c r="B239" s="181"/>
      <c r="C239" s="181"/>
      <c r="D239" s="182"/>
      <c r="E239" s="183"/>
      <c r="F239" s="184">
        <f aca="true" t="shared" si="4" ref="F239:F256">SUM(C239:E239)/3</f>
        <v>0</v>
      </c>
    </row>
    <row r="240" spans="1:6" ht="15">
      <c r="A240" s="185"/>
      <c r="B240" s="181"/>
      <c r="C240" s="181"/>
      <c r="D240" s="182"/>
      <c r="E240" s="183"/>
      <c r="F240" s="184">
        <f t="shared" si="4"/>
        <v>0</v>
      </c>
    </row>
    <row r="241" spans="1:6" ht="15">
      <c r="A241" s="185"/>
      <c r="B241" s="181"/>
      <c r="C241" s="181"/>
      <c r="D241" s="182"/>
      <c r="E241" s="183"/>
      <c r="F241" s="184">
        <f t="shared" si="4"/>
        <v>0</v>
      </c>
    </row>
    <row r="242" spans="1:6" ht="15">
      <c r="A242" s="186"/>
      <c r="B242" s="181"/>
      <c r="C242" s="181"/>
      <c r="D242" s="182"/>
      <c r="E242" s="183"/>
      <c r="F242" s="184">
        <f t="shared" si="4"/>
        <v>0</v>
      </c>
    </row>
    <row r="243" spans="1:6" ht="15">
      <c r="A243" s="146"/>
      <c r="B243" s="181"/>
      <c r="C243" s="181"/>
      <c r="D243" s="182"/>
      <c r="E243" s="183"/>
      <c r="F243" s="184">
        <f t="shared" si="4"/>
        <v>0</v>
      </c>
    </row>
    <row r="244" spans="1:6" ht="15">
      <c r="A244" s="185"/>
      <c r="B244" s="136"/>
      <c r="C244" s="181"/>
      <c r="D244" s="182"/>
      <c r="E244" s="183"/>
      <c r="F244" s="184">
        <f t="shared" si="4"/>
        <v>0</v>
      </c>
    </row>
    <row r="245" spans="1:6" ht="15">
      <c r="A245" s="186"/>
      <c r="B245" s="181"/>
      <c r="C245" s="181"/>
      <c r="D245" s="182"/>
      <c r="E245" s="183"/>
      <c r="F245" s="184">
        <f t="shared" si="4"/>
        <v>0</v>
      </c>
    </row>
    <row r="246" spans="1:6" ht="15">
      <c r="A246" s="185"/>
      <c r="B246" s="181"/>
      <c r="C246" s="181"/>
      <c r="D246" s="182"/>
      <c r="E246" s="183"/>
      <c r="F246" s="184">
        <f t="shared" si="4"/>
        <v>0</v>
      </c>
    </row>
    <row r="247" spans="1:6" ht="15">
      <c r="A247" s="185"/>
      <c r="B247" s="181"/>
      <c r="C247" s="181"/>
      <c r="D247" s="182"/>
      <c r="E247" s="183"/>
      <c r="F247" s="184">
        <f t="shared" si="4"/>
        <v>0</v>
      </c>
    </row>
    <row r="248" spans="1:6" ht="15">
      <c r="A248" s="187"/>
      <c r="B248" s="181"/>
      <c r="C248" s="181"/>
      <c r="D248" s="182"/>
      <c r="E248" s="183"/>
      <c r="F248" s="184">
        <f t="shared" si="4"/>
        <v>0</v>
      </c>
    </row>
    <row r="249" spans="1:6" ht="15">
      <c r="A249" s="185"/>
      <c r="B249" s="181"/>
      <c r="C249" s="181"/>
      <c r="D249" s="182"/>
      <c r="E249" s="183"/>
      <c r="F249" s="184">
        <f t="shared" si="4"/>
        <v>0</v>
      </c>
    </row>
    <row r="250" spans="1:6" ht="15">
      <c r="A250" s="185"/>
      <c r="B250" s="181"/>
      <c r="C250" s="181"/>
      <c r="D250" s="182"/>
      <c r="E250" s="183"/>
      <c r="F250" s="184">
        <f t="shared" si="4"/>
        <v>0</v>
      </c>
    </row>
    <row r="251" spans="1:6" ht="15">
      <c r="A251" s="185"/>
      <c r="B251" s="181"/>
      <c r="C251" s="181"/>
      <c r="D251" s="182"/>
      <c r="E251" s="183"/>
      <c r="F251" s="184">
        <f t="shared" si="4"/>
        <v>0</v>
      </c>
    </row>
    <row r="252" spans="1:6" ht="15">
      <c r="A252" s="146"/>
      <c r="B252" s="181"/>
      <c r="C252" s="181"/>
      <c r="D252" s="182"/>
      <c r="E252" s="183"/>
      <c r="F252" s="184">
        <f t="shared" si="4"/>
        <v>0</v>
      </c>
    </row>
    <row r="253" spans="1:6" ht="15">
      <c r="A253" s="115"/>
      <c r="B253" s="181"/>
      <c r="C253" s="181"/>
      <c r="D253" s="188"/>
      <c r="E253" s="189"/>
      <c r="F253" s="184">
        <f t="shared" si="4"/>
        <v>0</v>
      </c>
    </row>
    <row r="254" spans="1:6" ht="15">
      <c r="A254" s="185"/>
      <c r="B254" s="181"/>
      <c r="C254" s="181"/>
      <c r="D254" s="188"/>
      <c r="E254" s="189"/>
      <c r="F254" s="184">
        <f t="shared" si="4"/>
        <v>0</v>
      </c>
    </row>
    <row r="255" spans="1:6" ht="15">
      <c r="A255" s="185"/>
      <c r="B255" s="181"/>
      <c r="C255" s="181"/>
      <c r="D255" s="188"/>
      <c r="E255" s="183"/>
      <c r="F255" s="184">
        <f t="shared" si="4"/>
        <v>0</v>
      </c>
    </row>
    <row r="256" spans="1:6" ht="15">
      <c r="A256" s="190"/>
      <c r="B256" s="181"/>
      <c r="C256" s="181"/>
      <c r="D256" s="154"/>
      <c r="E256" s="154"/>
      <c r="F256" s="184">
        <f t="shared" si="4"/>
        <v>0</v>
      </c>
    </row>
    <row r="257" spans="1:6" ht="15">
      <c r="A257" s="190"/>
      <c r="B257" s="181"/>
      <c r="C257" s="181"/>
      <c r="D257" s="154"/>
      <c r="E257" s="154"/>
      <c r="F257" s="184"/>
    </row>
    <row r="258" spans="1:6" ht="15">
      <c r="A258" s="190"/>
      <c r="B258" s="181"/>
      <c r="C258" s="181"/>
      <c r="D258" s="154"/>
      <c r="E258" s="154"/>
      <c r="F258" s="184"/>
    </row>
    <row r="259" spans="1:6" ht="15">
      <c r="A259" s="190"/>
      <c r="B259" s="181"/>
      <c r="C259" s="181"/>
      <c r="D259" s="154"/>
      <c r="E259" s="154"/>
      <c r="F259" s="184"/>
    </row>
    <row r="260" spans="1:6" ht="15">
      <c r="A260" s="190"/>
      <c r="B260" s="181"/>
      <c r="C260" s="181"/>
      <c r="D260" s="154"/>
      <c r="E260" s="154"/>
      <c r="F260" s="184"/>
    </row>
    <row r="261" spans="1:6" ht="15">
      <c r="A261" s="190"/>
      <c r="B261" s="181"/>
      <c r="C261" s="181"/>
      <c r="D261" s="154"/>
      <c r="E261" s="154"/>
      <c r="F261" s="184"/>
    </row>
    <row r="262" spans="1:6" ht="15">
      <c r="A262" s="190"/>
      <c r="B262" s="181"/>
      <c r="C262" s="181"/>
      <c r="D262" s="154"/>
      <c r="E262" s="154"/>
      <c r="F262" s="184"/>
    </row>
    <row r="263" spans="1:6" ht="15">
      <c r="A263" s="190"/>
      <c r="B263" s="181"/>
      <c r="C263" s="181"/>
      <c r="D263" s="182">
        <f>SUM(D238:D262)/2.8</f>
        <v>0</v>
      </c>
      <c r="E263" s="182">
        <f>SUM(E238:E262)/2.8</f>
        <v>0</v>
      </c>
      <c r="F263" s="184"/>
    </row>
    <row r="264" spans="1:6" ht="15">
      <c r="A264" s="190"/>
      <c r="B264" s="181"/>
      <c r="C264" s="181"/>
      <c r="D264" s="182" t="str">
        <f>IF(D263&lt;5,"0",IF(D263&gt;=5,"2"))</f>
        <v>0</v>
      </c>
      <c r="E264" s="191" t="str">
        <f>IF(E263&lt;5,"0",IF(E263&gt;=5,"2"))</f>
        <v>0</v>
      </c>
      <c r="F264" s="192"/>
    </row>
    <row r="265" spans="1:6" ht="15">
      <c r="A265" s="351" t="s">
        <v>42</v>
      </c>
      <c r="B265" s="351"/>
      <c r="C265" s="351"/>
      <c r="D265" s="351"/>
      <c r="E265" s="351"/>
      <c r="F265" s="193">
        <f>SUM(F238:F264)/2.8</f>
        <v>0</v>
      </c>
    </row>
    <row r="266" spans="1:6" ht="15">
      <c r="A266" s="77" t="s">
        <v>62</v>
      </c>
      <c r="B266" s="79"/>
      <c r="C266" s="79"/>
      <c r="D266" s="79"/>
      <c r="E266" s="81">
        <f>SUM(F235,F265)</f>
        <v>0</v>
      </c>
      <c r="F266" s="81">
        <f>ROUND(E266,0)</f>
        <v>0</v>
      </c>
    </row>
    <row r="267" spans="1:6" ht="15">
      <c r="A267" s="194" t="s">
        <v>63</v>
      </c>
      <c r="B267" s="195"/>
      <c r="C267" s="195"/>
      <c r="D267" s="195"/>
      <c r="E267" s="195"/>
      <c r="F267" s="196"/>
    </row>
    <row r="268" spans="1:6" ht="34.5">
      <c r="A268" s="85" t="str">
        <f>IF(F266&lt;8,"Un devoir décevant",IF(F266&lt;12,"Un devoir acceptable mais qui peut être amélioré",IF(F266&lt;14,"Un bon travail","Excellent devoir")))</f>
        <v>Un devoir décevant</v>
      </c>
      <c r="B268" s="154"/>
      <c r="C268" s="154"/>
      <c r="D268" s="154"/>
      <c r="E268" s="154"/>
      <c r="F268" s="86" t="str">
        <f>IF(F266&lt;8,"",IF(F266&lt;12,"",IF(F266&lt;14,"","")))</f>
        <v></v>
      </c>
    </row>
    <row r="269" spans="1:6" ht="15">
      <c r="A269" s="85" t="str">
        <f>IF(F265&lt;5,"L'argumentation est insuffisante",IF(F265&gt;=5,"L'argumentation est satisfaisante"))</f>
        <v>L'argumentation est insuffisante</v>
      </c>
      <c r="B269" s="154"/>
      <c r="C269" s="154"/>
      <c r="D269" s="154"/>
      <c r="E269" s="154"/>
      <c r="F269" s="27"/>
    </row>
    <row r="270" spans="1:6" ht="15">
      <c r="A270" s="87" t="str">
        <f>IF(F235&lt;4,"La méthode n'est pas maîtrisée",IF(F235&lt;8,"La maîtrise de la méthode est partielle","La méthode est maîtrisée"))</f>
        <v>La méthode n'est pas maîtrisée</v>
      </c>
      <c r="B270" s="156"/>
      <c r="C270" s="156"/>
      <c r="D270" s="156"/>
      <c r="E270" s="156"/>
      <c r="F270" s="157"/>
    </row>
    <row r="271" spans="1:6" ht="81.75" customHeight="1">
      <c r="A271" s="352" t="s">
        <v>31</v>
      </c>
      <c r="B271" s="352"/>
      <c r="C271" s="352"/>
      <c r="D271" s="352"/>
      <c r="E271" s="352"/>
      <c r="F271" s="89" t="s">
        <v>32</v>
      </c>
    </row>
    <row r="272" spans="1:6" ht="15.75" customHeight="1">
      <c r="A272" s="353" t="s">
        <v>64</v>
      </c>
      <c r="B272" s="353"/>
      <c r="C272" s="353"/>
      <c r="D272" s="353"/>
      <c r="E272" s="353"/>
      <c r="F272" s="197"/>
    </row>
    <row r="273" spans="1:6" ht="15.75" customHeight="1">
      <c r="A273" s="353" t="s">
        <v>35</v>
      </c>
      <c r="B273" s="353"/>
      <c r="C273" s="353"/>
      <c r="D273" s="353"/>
      <c r="E273" s="353"/>
      <c r="F273" s="198"/>
    </row>
    <row r="274" spans="1:6" ht="15.75" customHeight="1">
      <c r="A274" s="345" t="s">
        <v>146</v>
      </c>
      <c r="B274" s="345"/>
      <c r="C274" s="345"/>
      <c r="D274" s="345"/>
      <c r="E274" s="345"/>
      <c r="F274" s="47"/>
    </row>
    <row r="275" spans="1:6" ht="15.75" customHeight="1">
      <c r="A275" s="345" t="s">
        <v>138</v>
      </c>
      <c r="B275" s="345"/>
      <c r="C275" s="345"/>
      <c r="D275" s="345"/>
      <c r="E275" s="345"/>
      <c r="F275" s="47"/>
    </row>
    <row r="276" spans="1:6" ht="15.75" customHeight="1">
      <c r="A276" s="346" t="s">
        <v>139</v>
      </c>
      <c r="B276" s="346"/>
      <c r="C276" s="346"/>
      <c r="D276" s="346"/>
      <c r="E276" s="346"/>
      <c r="F276" s="161"/>
    </row>
    <row r="277" spans="1:6" ht="15.75" customHeight="1">
      <c r="A277" s="347" t="s">
        <v>140</v>
      </c>
      <c r="B277" s="347"/>
      <c r="C277" s="347"/>
      <c r="D277" s="347"/>
      <c r="E277" s="347"/>
      <c r="F277" s="47"/>
    </row>
    <row r="278" spans="1:6" ht="15">
      <c r="A278" s="345"/>
      <c r="B278" s="345"/>
      <c r="C278" s="345"/>
      <c r="D278" s="345"/>
      <c r="E278" s="345"/>
      <c r="F278" s="47"/>
    </row>
    <row r="279" spans="1:6" ht="15">
      <c r="A279" s="345"/>
      <c r="B279" s="345"/>
      <c r="C279" s="345"/>
      <c r="D279" s="345"/>
      <c r="E279" s="345"/>
      <c r="F279" s="47"/>
    </row>
    <row r="280" spans="1:6" ht="15">
      <c r="A280" s="162" t="str">
        <f>IF(E280&lt;3," Présentation et enjeux à refaire","Bien, vous n'avez pas à refaire la présentation et les enjeux")</f>
        <v> Présentation et enjeux à refaire</v>
      </c>
      <c r="B280" s="163" t="s">
        <v>68</v>
      </c>
      <c r="C280" s="164"/>
      <c r="D280" s="164"/>
      <c r="E280" s="164">
        <f>SUM(F274,F275,F277)</f>
        <v>0</v>
      </c>
      <c r="F280" s="47"/>
    </row>
    <row r="281" spans="1:6" ht="15.75" customHeight="1">
      <c r="A281" s="348" t="s">
        <v>141</v>
      </c>
      <c r="B281" s="348"/>
      <c r="C281" s="348"/>
      <c r="D281" s="348"/>
      <c r="E281" s="348"/>
      <c r="F281" s="165"/>
    </row>
    <row r="282" spans="1:6" ht="15.75" customHeight="1">
      <c r="A282" s="347" t="s">
        <v>142</v>
      </c>
      <c r="B282" s="347"/>
      <c r="C282" s="347"/>
      <c r="D282" s="347"/>
      <c r="E282" s="347"/>
      <c r="F282" s="166">
        <f>ROUND(D318,1)</f>
        <v>0</v>
      </c>
    </row>
    <row r="283" spans="1:6" ht="15">
      <c r="A283" s="349" t="s">
        <v>143</v>
      </c>
      <c r="B283" s="349"/>
      <c r="C283" s="349"/>
      <c r="D283" s="349"/>
      <c r="E283" s="349"/>
      <c r="F283" s="166">
        <f>ROUND(E318,1)</f>
        <v>0</v>
      </c>
    </row>
    <row r="284" spans="1:6" ht="15.75" customHeight="1">
      <c r="A284" s="345" t="s">
        <v>144</v>
      </c>
      <c r="B284" s="345"/>
      <c r="C284" s="345"/>
      <c r="D284" s="345"/>
      <c r="E284" s="345"/>
      <c r="F284" s="167"/>
    </row>
    <row r="285" spans="1:6" ht="15.75" customHeight="1">
      <c r="A285" s="347" t="s">
        <v>145</v>
      </c>
      <c r="B285" s="347"/>
      <c r="C285" s="347"/>
      <c r="D285" s="347"/>
      <c r="E285" s="347"/>
      <c r="F285" s="47"/>
    </row>
    <row r="286" spans="1:6" ht="15.75" customHeight="1">
      <c r="A286" s="353" t="s">
        <v>74</v>
      </c>
      <c r="B286" s="353"/>
      <c r="C286" s="353"/>
      <c r="D286" s="353"/>
      <c r="E286" s="353"/>
      <c r="F286" s="199"/>
    </row>
    <row r="287" spans="1:6" ht="15.75" customHeight="1">
      <c r="A287" s="345" t="s">
        <v>75</v>
      </c>
      <c r="B287" s="345"/>
      <c r="C287" s="345"/>
      <c r="D287" s="345"/>
      <c r="E287" s="345"/>
      <c r="F287" s="47"/>
    </row>
    <row r="288" spans="1:6" ht="15.75" customHeight="1">
      <c r="A288" s="345" t="s">
        <v>76</v>
      </c>
      <c r="B288" s="345"/>
      <c r="C288" s="345"/>
      <c r="D288" s="345"/>
      <c r="E288" s="345"/>
      <c r="F288" s="47"/>
    </row>
    <row r="289" spans="1:6" ht="15">
      <c r="A289" s="350" t="s">
        <v>77</v>
      </c>
      <c r="B289" s="350"/>
      <c r="C289" s="350"/>
      <c r="D289" s="350"/>
      <c r="E289" s="350"/>
      <c r="F289" s="48">
        <f>SUM(F274:F288)/2</f>
        <v>0</v>
      </c>
    </row>
    <row r="290" spans="1:6" ht="41.25" customHeight="1">
      <c r="A290" s="90" t="s">
        <v>78</v>
      </c>
      <c r="B290" s="200"/>
      <c r="C290" s="200" t="s">
        <v>79</v>
      </c>
      <c r="D290" s="201" t="s">
        <v>80</v>
      </c>
      <c r="E290" s="202" t="s">
        <v>81</v>
      </c>
      <c r="F290" s="203"/>
    </row>
    <row r="291" spans="1:6" ht="15">
      <c r="A291" s="90" t="s">
        <v>82</v>
      </c>
      <c r="B291" s="200"/>
      <c r="C291" s="200"/>
      <c r="D291" s="203"/>
      <c r="E291" s="204"/>
      <c r="F291" s="205"/>
    </row>
    <row r="292" spans="1:6" ht="15">
      <c r="A292" s="206" t="s">
        <v>83</v>
      </c>
      <c r="B292" s="207"/>
      <c r="C292" s="208"/>
      <c r="D292" s="209"/>
      <c r="E292" s="210"/>
      <c r="F292" s="211"/>
    </row>
    <row r="293" spans="1:6" ht="15">
      <c r="A293" s="115"/>
      <c r="B293" s="181"/>
      <c r="C293" s="181"/>
      <c r="D293" s="182"/>
      <c r="E293" s="183"/>
      <c r="F293" s="184">
        <f aca="true" t="shared" si="5" ref="F293:F310">SUM(C293:E293)/3</f>
        <v>0</v>
      </c>
    </row>
    <row r="294" spans="1:6" ht="15">
      <c r="A294" s="185"/>
      <c r="B294" s="181"/>
      <c r="C294" s="181"/>
      <c r="D294" s="182"/>
      <c r="E294" s="183"/>
      <c r="F294" s="184">
        <f t="shared" si="5"/>
        <v>0</v>
      </c>
    </row>
    <row r="295" spans="1:6" ht="15">
      <c r="A295" s="185"/>
      <c r="B295" s="181"/>
      <c r="C295" s="181"/>
      <c r="D295" s="182"/>
      <c r="E295" s="183"/>
      <c r="F295" s="184">
        <f t="shared" si="5"/>
        <v>0</v>
      </c>
    </row>
    <row r="296" spans="1:6" ht="15">
      <c r="A296" s="186"/>
      <c r="B296" s="181"/>
      <c r="C296" s="181"/>
      <c r="D296" s="182"/>
      <c r="E296" s="183"/>
      <c r="F296" s="184">
        <f t="shared" si="5"/>
        <v>0</v>
      </c>
    </row>
    <row r="297" spans="1:6" ht="15">
      <c r="A297" s="146"/>
      <c r="B297" s="181"/>
      <c r="C297" s="181"/>
      <c r="D297" s="182"/>
      <c r="E297" s="183"/>
      <c r="F297" s="184">
        <f t="shared" si="5"/>
        <v>0</v>
      </c>
    </row>
    <row r="298" spans="1:6" ht="15">
      <c r="A298" s="185"/>
      <c r="B298" s="136"/>
      <c r="C298" s="181"/>
      <c r="D298" s="182"/>
      <c r="E298" s="183"/>
      <c r="F298" s="184">
        <f t="shared" si="5"/>
        <v>0</v>
      </c>
    </row>
    <row r="299" spans="1:6" ht="15">
      <c r="A299" s="186"/>
      <c r="B299" s="181"/>
      <c r="C299" s="181"/>
      <c r="D299" s="182"/>
      <c r="E299" s="183"/>
      <c r="F299" s="184">
        <f t="shared" si="5"/>
        <v>0</v>
      </c>
    </row>
    <row r="300" spans="1:6" ht="15">
      <c r="A300" s="185"/>
      <c r="B300" s="181"/>
      <c r="C300" s="181"/>
      <c r="D300" s="182"/>
      <c r="E300" s="183"/>
      <c r="F300" s="184">
        <f t="shared" si="5"/>
        <v>0</v>
      </c>
    </row>
    <row r="301" spans="1:6" ht="15">
      <c r="A301" s="185"/>
      <c r="B301" s="181"/>
      <c r="C301" s="181"/>
      <c r="D301" s="182"/>
      <c r="E301" s="183"/>
      <c r="F301" s="184">
        <f t="shared" si="5"/>
        <v>0</v>
      </c>
    </row>
    <row r="302" spans="1:6" ht="15">
      <c r="A302" s="187"/>
      <c r="B302" s="181"/>
      <c r="C302" s="181"/>
      <c r="D302" s="182"/>
      <c r="E302" s="183"/>
      <c r="F302" s="184">
        <f t="shared" si="5"/>
        <v>0</v>
      </c>
    </row>
    <row r="303" spans="1:6" ht="15">
      <c r="A303" s="185"/>
      <c r="B303" s="181"/>
      <c r="C303" s="181"/>
      <c r="D303" s="182"/>
      <c r="E303" s="183"/>
      <c r="F303" s="184">
        <f t="shared" si="5"/>
        <v>0</v>
      </c>
    </row>
    <row r="304" spans="1:6" ht="15">
      <c r="A304" s="185"/>
      <c r="B304" s="181"/>
      <c r="C304" s="181"/>
      <c r="D304" s="182"/>
      <c r="E304" s="183"/>
      <c r="F304" s="184">
        <f t="shared" si="5"/>
        <v>0</v>
      </c>
    </row>
    <row r="305" spans="1:6" ht="15">
      <c r="A305" s="185"/>
      <c r="B305" s="181"/>
      <c r="C305" s="181"/>
      <c r="D305" s="182"/>
      <c r="E305" s="183"/>
      <c r="F305" s="184">
        <f t="shared" si="5"/>
        <v>0</v>
      </c>
    </row>
    <row r="306" spans="1:6" ht="15">
      <c r="A306" s="146"/>
      <c r="B306" s="181"/>
      <c r="C306" s="181"/>
      <c r="D306" s="182"/>
      <c r="E306" s="183"/>
      <c r="F306" s="184">
        <f t="shared" si="5"/>
        <v>0</v>
      </c>
    </row>
    <row r="307" spans="1:6" ht="15">
      <c r="A307" s="115"/>
      <c r="B307" s="181"/>
      <c r="C307" s="181"/>
      <c r="D307" s="188"/>
      <c r="E307" s="189"/>
      <c r="F307" s="184">
        <f t="shared" si="5"/>
        <v>0</v>
      </c>
    </row>
    <row r="308" spans="1:6" ht="15">
      <c r="A308" s="185"/>
      <c r="B308" s="181"/>
      <c r="C308" s="181"/>
      <c r="D308" s="188"/>
      <c r="E308" s="189"/>
      <c r="F308" s="184">
        <f t="shared" si="5"/>
        <v>0</v>
      </c>
    </row>
    <row r="309" spans="1:6" ht="15">
      <c r="A309" s="185"/>
      <c r="B309" s="181"/>
      <c r="C309" s="181"/>
      <c r="D309" s="188"/>
      <c r="E309" s="183"/>
      <c r="F309" s="184">
        <f t="shared" si="5"/>
        <v>0</v>
      </c>
    </row>
    <row r="310" spans="1:6" ht="15">
      <c r="A310" s="190"/>
      <c r="B310" s="181"/>
      <c r="C310" s="181"/>
      <c r="D310" s="154"/>
      <c r="E310" s="154"/>
      <c r="F310" s="184">
        <f t="shared" si="5"/>
        <v>0</v>
      </c>
    </row>
    <row r="311" spans="1:6" ht="15">
      <c r="A311" s="190"/>
      <c r="B311" s="181"/>
      <c r="C311" s="181"/>
      <c r="D311" s="154"/>
      <c r="E311" s="154"/>
      <c r="F311" s="184"/>
    </row>
    <row r="312" spans="1:6" ht="15">
      <c r="A312" s="190"/>
      <c r="B312" s="181"/>
      <c r="C312" s="181"/>
      <c r="D312" s="154"/>
      <c r="E312" s="154"/>
      <c r="F312" s="184"/>
    </row>
    <row r="313" spans="1:6" ht="15">
      <c r="A313" s="190"/>
      <c r="B313" s="181"/>
      <c r="C313" s="181"/>
      <c r="D313" s="154"/>
      <c r="E313" s="154"/>
      <c r="F313" s="184"/>
    </row>
    <row r="314" spans="1:6" ht="15">
      <c r="A314" s="190"/>
      <c r="B314" s="181"/>
      <c r="C314" s="181"/>
      <c r="D314" s="154"/>
      <c r="E314" s="154"/>
      <c r="F314" s="184"/>
    </row>
    <row r="315" spans="1:6" ht="15">
      <c r="A315" s="190"/>
      <c r="B315" s="181"/>
      <c r="C315" s="181"/>
      <c r="D315" s="154"/>
      <c r="E315" s="154"/>
      <c r="F315" s="184"/>
    </row>
    <row r="316" spans="1:6" ht="15">
      <c r="A316" s="190"/>
      <c r="B316" s="181"/>
      <c r="C316" s="181"/>
      <c r="D316" s="154"/>
      <c r="E316" s="154"/>
      <c r="F316" s="184"/>
    </row>
    <row r="317" spans="1:6" ht="15">
      <c r="A317" s="190"/>
      <c r="B317" s="181"/>
      <c r="C317" s="181"/>
      <c r="D317" s="182">
        <f>SUM(D292:D316)/2.8</f>
        <v>0</v>
      </c>
      <c r="E317" s="182">
        <f>SUM(E292:E316)/2.8</f>
        <v>0</v>
      </c>
      <c r="F317" s="184"/>
    </row>
    <row r="318" spans="1:6" ht="15">
      <c r="A318" s="190"/>
      <c r="B318" s="181"/>
      <c r="C318" s="181"/>
      <c r="D318" s="182" t="str">
        <f>IF(D317&lt;5,"0",IF(D317&gt;=5,"2"))</f>
        <v>0</v>
      </c>
      <c r="E318" s="191" t="str">
        <f>IF(E317&lt;5,"0",IF(E317&gt;=5,"2"))</f>
        <v>0</v>
      </c>
      <c r="F318" s="192"/>
    </row>
    <row r="319" spans="1:6" ht="15">
      <c r="A319" s="351" t="s">
        <v>42</v>
      </c>
      <c r="B319" s="351"/>
      <c r="C319" s="351"/>
      <c r="D319" s="351"/>
      <c r="E319" s="351"/>
      <c r="F319" s="193">
        <f>SUM(F292:F318)/2.8</f>
        <v>0</v>
      </c>
    </row>
    <row r="320" spans="1:6" ht="15">
      <c r="A320" s="77" t="s">
        <v>62</v>
      </c>
      <c r="B320" s="79"/>
      <c r="C320" s="79"/>
      <c r="D320" s="79"/>
      <c r="E320" s="81">
        <f>SUM(F289,F319)</f>
        <v>0</v>
      </c>
      <c r="F320" s="81">
        <f>ROUND(E320,0)</f>
        <v>0</v>
      </c>
    </row>
    <row r="321" spans="1:6" ht="15">
      <c r="A321" s="212" t="s">
        <v>63</v>
      </c>
      <c r="B321" s="213"/>
      <c r="C321" s="213"/>
      <c r="D321" s="213"/>
      <c r="E321" s="213"/>
      <c r="F321" s="214"/>
    </row>
    <row r="322" spans="1:6" ht="34.5">
      <c r="A322" s="85" t="str">
        <f>IF(F320&lt;8,"Un devoir décevant",IF(F320&lt;12,"Un devoir acceptable mais qui peut être amélioré",IF(F320&lt;14,"Un bon travail","Excellent devoir")))</f>
        <v>Un devoir décevant</v>
      </c>
      <c r="B322" s="154"/>
      <c r="C322" s="154"/>
      <c r="D322" s="154"/>
      <c r="E322" s="154"/>
      <c r="F322" s="86" t="str">
        <f>IF(F320&lt;8,"",IF(F320&lt;12,"",IF(F320&lt;14,"","")))</f>
        <v></v>
      </c>
    </row>
    <row r="323" spans="1:6" ht="15">
      <c r="A323" s="85" t="str">
        <f>IF(F319&lt;5,"L'argumentation est insuffisante",IF(F319&gt;=5,"L'argumentation est satisfaisante"))</f>
        <v>L'argumentation est insuffisante</v>
      </c>
      <c r="B323" s="154"/>
      <c r="C323" s="154"/>
      <c r="D323" s="154"/>
      <c r="E323" s="154"/>
      <c r="F323" s="27"/>
    </row>
    <row r="324" spans="1:6" ht="15">
      <c r="A324" s="87" t="str">
        <f>IF(F289&lt;4,"La méthode n'est pas maîtrisée",IF(F289&lt;8,"La maîtrise de la méthode est partielle","La méthode est maîtrisée"))</f>
        <v>La méthode n'est pas maîtrisée</v>
      </c>
      <c r="B324" s="156"/>
      <c r="C324" s="156"/>
      <c r="D324" s="156"/>
      <c r="E324" s="156"/>
      <c r="F324" s="157"/>
    </row>
  </sheetData>
  <sheetProtection selectLockedCells="1" selectUnlockedCells="1"/>
  <mergeCells count="114">
    <mergeCell ref="A285:E285"/>
    <mergeCell ref="A286:E286"/>
    <mergeCell ref="A287:E287"/>
    <mergeCell ref="A288:E288"/>
    <mergeCell ref="A289:E289"/>
    <mergeCell ref="A319:E319"/>
    <mergeCell ref="A278:E278"/>
    <mergeCell ref="A279:E279"/>
    <mergeCell ref="A281:E281"/>
    <mergeCell ref="A282:E282"/>
    <mergeCell ref="A283:E283"/>
    <mergeCell ref="A284:E284"/>
    <mergeCell ref="A272:E272"/>
    <mergeCell ref="A273:E273"/>
    <mergeCell ref="A274:E274"/>
    <mergeCell ref="A275:E275"/>
    <mergeCell ref="A276:E276"/>
    <mergeCell ref="A277:E277"/>
    <mergeCell ref="A232:E232"/>
    <mergeCell ref="A233:E233"/>
    <mergeCell ref="A234:E234"/>
    <mergeCell ref="A235:E235"/>
    <mergeCell ref="A265:E265"/>
    <mergeCell ref="A271:E271"/>
    <mergeCell ref="A225:E225"/>
    <mergeCell ref="A227:E227"/>
    <mergeCell ref="A228:E228"/>
    <mergeCell ref="A229:E229"/>
    <mergeCell ref="A230:E230"/>
    <mergeCell ref="A231:E231"/>
    <mergeCell ref="A219:E219"/>
    <mergeCell ref="A220:E220"/>
    <mergeCell ref="A221:E221"/>
    <mergeCell ref="A222:E222"/>
    <mergeCell ref="A223:E223"/>
    <mergeCell ref="A224:E224"/>
    <mergeCell ref="A179:E179"/>
    <mergeCell ref="A180:E180"/>
    <mergeCell ref="A181:E181"/>
    <mergeCell ref="A211:E211"/>
    <mergeCell ref="A217:E217"/>
    <mergeCell ref="A218:E218"/>
    <mergeCell ref="A173:E173"/>
    <mergeCell ref="A174:E174"/>
    <mergeCell ref="A175:E175"/>
    <mergeCell ref="A176:E176"/>
    <mergeCell ref="A177:E177"/>
    <mergeCell ref="A178:E178"/>
    <mergeCell ref="A166:E166"/>
    <mergeCell ref="A167:E167"/>
    <mergeCell ref="A168:E168"/>
    <mergeCell ref="A169:E169"/>
    <mergeCell ref="A170:E170"/>
    <mergeCell ref="A171:E171"/>
    <mergeCell ref="A126:E126"/>
    <mergeCell ref="A127:E127"/>
    <mergeCell ref="A157:E157"/>
    <mergeCell ref="A163:E163"/>
    <mergeCell ref="A164:E164"/>
    <mergeCell ref="A165:E165"/>
    <mergeCell ref="A120:E120"/>
    <mergeCell ref="A121:E121"/>
    <mergeCell ref="A122:E122"/>
    <mergeCell ref="A123:E123"/>
    <mergeCell ref="A124:E124"/>
    <mergeCell ref="A125:E125"/>
    <mergeCell ref="A113:E113"/>
    <mergeCell ref="A114:E114"/>
    <mergeCell ref="A115:E115"/>
    <mergeCell ref="A116:E116"/>
    <mergeCell ref="A117:E117"/>
    <mergeCell ref="A119:E119"/>
    <mergeCell ref="A73:E73"/>
    <mergeCell ref="A103:E103"/>
    <mergeCell ref="A109:E109"/>
    <mergeCell ref="A110:E110"/>
    <mergeCell ref="A111:E111"/>
    <mergeCell ref="A112:E112"/>
    <mergeCell ref="A67:E67"/>
    <mergeCell ref="A68:E68"/>
    <mergeCell ref="A69:E69"/>
    <mergeCell ref="A70:E70"/>
    <mergeCell ref="A71:E71"/>
    <mergeCell ref="A72:E72"/>
    <mergeCell ref="A60:E60"/>
    <mergeCell ref="A61:E61"/>
    <mergeCell ref="A62:E62"/>
    <mergeCell ref="A63:E63"/>
    <mergeCell ref="A65:E65"/>
    <mergeCell ref="A66:E66"/>
    <mergeCell ref="A49:E49"/>
    <mergeCell ref="A55:E55"/>
    <mergeCell ref="A56:E56"/>
    <mergeCell ref="A57:E57"/>
    <mergeCell ref="A58:E58"/>
    <mergeCell ref="A59:E59"/>
    <mergeCell ref="A14:E14"/>
    <mergeCell ref="A15:E15"/>
    <mergeCell ref="A16:E16"/>
    <mergeCell ref="A17:E17"/>
    <mergeCell ref="A18:E18"/>
    <mergeCell ref="A19:E19"/>
    <mergeCell ref="A7:E7"/>
    <mergeCell ref="A8:E8"/>
    <mergeCell ref="A9:E9"/>
    <mergeCell ref="A11:E11"/>
    <mergeCell ref="A12:E12"/>
    <mergeCell ref="A13:E13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D196"/>
  <sheetViews>
    <sheetView zoomScalePageLayoutView="0" workbookViewId="0" topLeftCell="A159">
      <selection activeCell="A187" sqref="A187:A190"/>
    </sheetView>
  </sheetViews>
  <sheetFormatPr defaultColWidth="11.00390625" defaultRowHeight="15"/>
  <cols>
    <col min="1" max="1" width="69.00390625" style="0" customWidth="1"/>
  </cols>
  <sheetData>
    <row r="1" spans="1:3" ht="78.75" customHeight="1">
      <c r="A1" s="354" t="s">
        <v>31</v>
      </c>
      <c r="B1" s="354"/>
      <c r="C1" s="91" t="s">
        <v>32</v>
      </c>
    </row>
    <row r="2" spans="1:3" ht="15" customHeight="1">
      <c r="A2" s="355" t="s">
        <v>84</v>
      </c>
      <c r="B2" s="355"/>
      <c r="C2" s="355"/>
    </row>
    <row r="3" spans="1:3" ht="15">
      <c r="A3" s="356" t="s">
        <v>85</v>
      </c>
      <c r="B3" s="356"/>
      <c r="C3" s="140"/>
    </row>
    <row r="4" spans="1:3" ht="15">
      <c r="A4" s="357" t="s">
        <v>86</v>
      </c>
      <c r="B4" s="357"/>
      <c r="C4" s="357"/>
    </row>
    <row r="5" spans="1:3" ht="15" customHeight="1">
      <c r="A5" s="141" t="s">
        <v>126</v>
      </c>
      <c r="B5" s="142"/>
      <c r="C5" s="143"/>
    </row>
    <row r="6" spans="1:3" ht="15.75" customHeight="1">
      <c r="A6" s="358" t="s">
        <v>88</v>
      </c>
      <c r="B6" s="358"/>
      <c r="C6" s="358"/>
    </row>
    <row r="7" spans="1:3" ht="15">
      <c r="A7" s="141" t="s">
        <v>127</v>
      </c>
      <c r="B7" s="142"/>
      <c r="C7" s="143"/>
    </row>
    <row r="8" spans="1:3" ht="15">
      <c r="A8" s="141" t="s">
        <v>128</v>
      </c>
      <c r="B8" s="142"/>
      <c r="C8" s="143"/>
    </row>
    <row r="9" spans="1:3" ht="18" customHeight="1">
      <c r="A9" s="141" t="s">
        <v>129</v>
      </c>
      <c r="B9" s="142"/>
      <c r="C9" s="143"/>
    </row>
    <row r="10" spans="1:3" ht="21" customHeight="1">
      <c r="A10" s="359" t="s">
        <v>90</v>
      </c>
      <c r="B10" s="359"/>
      <c r="C10" s="359"/>
    </row>
    <row r="11" spans="1:3" ht="15">
      <c r="A11" s="144"/>
      <c r="B11" s="135"/>
      <c r="C11" s="145"/>
    </row>
    <row r="12" spans="1:3" ht="15">
      <c r="A12" s="146"/>
      <c r="B12" s="102"/>
      <c r="C12" s="111"/>
    </row>
    <row r="13" spans="1:3" ht="15">
      <c r="A13" s="147"/>
      <c r="B13" s="102"/>
      <c r="C13" s="111"/>
    </row>
    <row r="14" spans="1:3" ht="15">
      <c r="A14" s="148"/>
      <c r="B14" s="102"/>
      <c r="C14" s="111"/>
    </row>
    <row r="15" spans="1:3" ht="15">
      <c r="A15" s="148"/>
      <c r="B15" s="102"/>
      <c r="C15" s="111"/>
    </row>
    <row r="16" spans="1:3" ht="15">
      <c r="A16" s="115"/>
      <c r="B16" s="102"/>
      <c r="C16" s="111"/>
    </row>
    <row r="17" spans="1:3" ht="15">
      <c r="A17" s="115"/>
      <c r="B17" s="102"/>
      <c r="C17" s="111"/>
    </row>
    <row r="18" spans="1:3" ht="15">
      <c r="A18" s="115"/>
      <c r="B18" s="102"/>
      <c r="C18" s="111"/>
    </row>
    <row r="19" spans="1:3" ht="15">
      <c r="A19" s="147"/>
      <c r="B19" s="102"/>
      <c r="C19" s="111"/>
    </row>
    <row r="20" spans="1:3" ht="15">
      <c r="A20" s="147"/>
      <c r="B20" s="102"/>
      <c r="C20" s="111"/>
    </row>
    <row r="21" spans="1:3" ht="15">
      <c r="A21" s="115"/>
      <c r="B21" s="102"/>
      <c r="C21" s="111"/>
    </row>
    <row r="22" spans="1:3" ht="15">
      <c r="A22" s="115"/>
      <c r="B22" s="102"/>
      <c r="C22" s="111"/>
    </row>
    <row r="23" spans="1:3" ht="15">
      <c r="A23" s="147"/>
      <c r="B23" s="102"/>
      <c r="C23" s="111"/>
    </row>
    <row r="24" spans="1:3" ht="15">
      <c r="A24" s="148"/>
      <c r="B24" s="142"/>
      <c r="C24" s="143"/>
    </row>
    <row r="25" spans="1:3" ht="15">
      <c r="A25" s="148"/>
      <c r="B25" s="142"/>
      <c r="C25" s="143"/>
    </row>
    <row r="26" spans="1:3" ht="15">
      <c r="A26" s="148"/>
      <c r="B26" s="142"/>
      <c r="C26" s="143"/>
    </row>
    <row r="27" spans="1:3" ht="15">
      <c r="A27" s="148"/>
      <c r="B27" s="142"/>
      <c r="C27" s="143"/>
    </row>
    <row r="28" spans="1:3" ht="15">
      <c r="A28" s="148"/>
      <c r="B28" s="142"/>
      <c r="C28" s="143"/>
    </row>
    <row r="29" spans="1:3" ht="15">
      <c r="A29" s="148"/>
      <c r="B29" s="142"/>
      <c r="C29" s="143"/>
    </row>
    <row r="30" spans="1:3" ht="15">
      <c r="A30" s="148"/>
      <c r="B30" s="142"/>
      <c r="C30" s="143"/>
    </row>
    <row r="31" spans="1:3" ht="15">
      <c r="A31" s="148"/>
      <c r="B31" s="142"/>
      <c r="C31" s="143"/>
    </row>
    <row r="32" spans="1:3" ht="15">
      <c r="A32" s="148"/>
      <c r="B32" s="142"/>
      <c r="C32" s="143"/>
    </row>
    <row r="33" spans="1:3" ht="15">
      <c r="A33" s="144"/>
      <c r="B33" s="135"/>
      <c r="C33" s="149"/>
    </row>
    <row r="34" spans="1:4" ht="15">
      <c r="A34" s="144"/>
      <c r="B34" s="135"/>
      <c r="C34" s="149"/>
      <c r="D34" s="104"/>
    </row>
    <row r="35" spans="1:4" ht="15">
      <c r="A35" s="360" t="s">
        <v>91</v>
      </c>
      <c r="B35" s="360"/>
      <c r="C35" s="150">
        <f>SUM(C11:C34)/2</f>
        <v>0</v>
      </c>
      <c r="D35" s="106"/>
    </row>
    <row r="36" spans="1:3" ht="15">
      <c r="A36" s="361" t="s">
        <v>92</v>
      </c>
      <c r="B36" s="361"/>
      <c r="C36" s="361"/>
    </row>
    <row r="37" spans="1:3" ht="15">
      <c r="A37" s="148" t="s">
        <v>130</v>
      </c>
      <c r="B37" s="102"/>
      <c r="C37" s="151">
        <f>ROUND(C46,1)</f>
        <v>0</v>
      </c>
    </row>
    <row r="38" spans="1:3" ht="15">
      <c r="A38" s="148" t="s">
        <v>131</v>
      </c>
      <c r="B38" s="135"/>
      <c r="C38" s="149"/>
    </row>
    <row r="39" spans="1:3" ht="15">
      <c r="A39" s="357" t="s">
        <v>95</v>
      </c>
      <c r="B39" s="357"/>
      <c r="C39" s="357"/>
    </row>
    <row r="40" spans="1:3" ht="15">
      <c r="A40" s="152" t="s">
        <v>152</v>
      </c>
      <c r="B40" s="142"/>
      <c r="C40" s="143"/>
    </row>
    <row r="41" spans="1:3" ht="15">
      <c r="A41" s="109" t="s">
        <v>151</v>
      </c>
      <c r="B41" s="102"/>
      <c r="C41" s="111"/>
    </row>
    <row r="42" spans="1:3" ht="15">
      <c r="A42" s="109" t="s">
        <v>153</v>
      </c>
      <c r="B42" s="110"/>
      <c r="C42" s="111"/>
    </row>
    <row r="43" spans="1:3" ht="15">
      <c r="A43" s="109" t="s">
        <v>135</v>
      </c>
      <c r="B43" s="142"/>
      <c r="C43" s="143"/>
    </row>
    <row r="44" spans="1:3" ht="15">
      <c r="A44" s="362" t="s">
        <v>100</v>
      </c>
      <c r="B44" s="362"/>
      <c r="C44" s="150">
        <f>SUM(C5,C7,C8,C9,C37,C38,C40,C41,C42,C43)/2</f>
        <v>0</v>
      </c>
    </row>
    <row r="45" spans="1:3" ht="15">
      <c r="A45" s="363" t="s">
        <v>62</v>
      </c>
      <c r="B45" s="363"/>
      <c r="C45" s="112">
        <f>ROUND(B46,0)</f>
        <v>0</v>
      </c>
    </row>
    <row r="46" spans="1:3" ht="15">
      <c r="A46" s="153" t="s">
        <v>63</v>
      </c>
      <c r="B46" s="154">
        <f>SUM(C35,C44)</f>
        <v>0</v>
      </c>
      <c r="C46" s="155" t="str">
        <f>IF(C35&lt;5,"0",IF(C35&gt;=5,"2"))</f>
        <v>0</v>
      </c>
    </row>
    <row r="47" spans="1:3" ht="44.25">
      <c r="A47" s="115" t="str">
        <f>IF(C45&lt;8,"Un devoir décevant",IF(C45&lt;12,"Un devoir acceptable mais qui peut être amélioré",IF(C45&lt;14,"Un bon travail","Excellent devoir")))</f>
        <v>Un devoir décevant</v>
      </c>
      <c r="B47" s="154"/>
      <c r="C47" s="116" t="str">
        <f>IF(C45&lt;8,"",IF(C45&lt;12,"",IF(C45&lt;14,"","")))</f>
        <v></v>
      </c>
    </row>
    <row r="48" spans="1:3" ht="15">
      <c r="A48" s="115" t="str">
        <f>IF(C44&lt;2,"La méthode du croquis n'est pas maîtrisée",IF(C44&lt;8,"La méthode du croquis est partiellement maîtrisée","La méthode du croquis est maîtrisée"))</f>
        <v>La méthode du croquis n'est pas maîtrisée</v>
      </c>
      <c r="B48" s="154"/>
      <c r="C48" s="27"/>
    </row>
    <row r="49" spans="1:3" ht="15">
      <c r="A49" s="117" t="str">
        <f>IF(C35&lt;5,"L'argumentation est insuffisante",IF(C35&gt;=5,"L'argumentation est satisfaisante"))</f>
        <v>L'argumentation est insuffisante</v>
      </c>
      <c r="B49" s="156"/>
      <c r="C49" s="157"/>
    </row>
    <row r="50" spans="1:3" ht="78.75" customHeight="1">
      <c r="A50" s="364" t="s">
        <v>31</v>
      </c>
      <c r="B50" s="364"/>
      <c r="C50" s="118" t="s">
        <v>32</v>
      </c>
    </row>
    <row r="51" spans="1:3" ht="15" customHeight="1">
      <c r="A51" s="365" t="s">
        <v>84</v>
      </c>
      <c r="B51" s="365"/>
      <c r="C51" s="365"/>
    </row>
    <row r="52" spans="1:3" ht="15">
      <c r="A52" s="366" t="s">
        <v>85</v>
      </c>
      <c r="B52" s="366"/>
      <c r="C52" s="158"/>
    </row>
    <row r="53" spans="1:3" ht="15">
      <c r="A53" s="367" t="s">
        <v>86</v>
      </c>
      <c r="B53" s="367"/>
      <c r="C53" s="367"/>
    </row>
    <row r="54" spans="1:3" ht="15">
      <c r="A54" s="141" t="s">
        <v>126</v>
      </c>
      <c r="B54" s="142"/>
      <c r="C54" s="143"/>
    </row>
    <row r="55" spans="1:3" ht="15" customHeight="1">
      <c r="A55" s="368" t="s">
        <v>88</v>
      </c>
      <c r="B55" s="368"/>
      <c r="C55" s="368"/>
    </row>
    <row r="56" spans="1:3" ht="15">
      <c r="A56" s="141" t="s">
        <v>127</v>
      </c>
      <c r="B56" s="142"/>
      <c r="C56" s="143"/>
    </row>
    <row r="57" spans="1:3" ht="15">
      <c r="A57" s="141" t="s">
        <v>136</v>
      </c>
      <c r="B57" s="142"/>
      <c r="C57" s="143"/>
    </row>
    <row r="58" spans="1:3" ht="15">
      <c r="A58" s="141" t="s">
        <v>129</v>
      </c>
      <c r="B58" s="142"/>
      <c r="C58" s="143"/>
    </row>
    <row r="59" spans="1:3" ht="15">
      <c r="A59" s="369" t="s">
        <v>90</v>
      </c>
      <c r="B59" s="369"/>
      <c r="C59" s="369"/>
    </row>
    <row r="60" spans="1:3" ht="15">
      <c r="A60" s="144"/>
      <c r="B60" s="135"/>
      <c r="C60" s="145"/>
    </row>
    <row r="61" spans="1:3" ht="15">
      <c r="A61" s="146"/>
      <c r="B61" s="102"/>
      <c r="C61" s="111"/>
    </row>
    <row r="62" spans="1:3" ht="15">
      <c r="A62" s="147"/>
      <c r="B62" s="102"/>
      <c r="C62" s="111"/>
    </row>
    <row r="63" spans="1:3" ht="15">
      <c r="A63" s="148"/>
      <c r="B63" s="102"/>
      <c r="C63" s="111"/>
    </row>
    <row r="64" spans="1:3" ht="15">
      <c r="A64" s="148"/>
      <c r="B64" s="102"/>
      <c r="C64" s="111"/>
    </row>
    <row r="65" spans="1:3" ht="15">
      <c r="A65" s="115"/>
      <c r="B65" s="102"/>
      <c r="C65" s="111"/>
    </row>
    <row r="66" spans="1:3" ht="15">
      <c r="A66" s="115"/>
      <c r="B66" s="102"/>
      <c r="C66" s="111"/>
    </row>
    <row r="67" spans="1:3" ht="15">
      <c r="A67" s="115"/>
      <c r="B67" s="102"/>
      <c r="C67" s="111"/>
    </row>
    <row r="68" spans="1:3" ht="15">
      <c r="A68" s="147"/>
      <c r="B68" s="102"/>
      <c r="C68" s="111"/>
    </row>
    <row r="69" spans="1:3" ht="15">
      <c r="A69" s="147"/>
      <c r="B69" s="102"/>
      <c r="C69" s="111"/>
    </row>
    <row r="70" spans="1:3" ht="15">
      <c r="A70" s="115"/>
      <c r="B70" s="102"/>
      <c r="C70" s="111"/>
    </row>
    <row r="71" spans="1:3" ht="15">
      <c r="A71" s="115"/>
      <c r="B71" s="102"/>
      <c r="C71" s="111"/>
    </row>
    <row r="72" spans="1:3" ht="15">
      <c r="A72" s="147"/>
      <c r="B72" s="102"/>
      <c r="C72" s="111"/>
    </row>
    <row r="73" spans="1:3" ht="15">
      <c r="A73" s="148"/>
      <c r="B73" s="142"/>
      <c r="C73" s="143"/>
    </row>
    <row r="74" spans="1:3" ht="15">
      <c r="A74" s="148"/>
      <c r="B74" s="142"/>
      <c r="C74" s="143"/>
    </row>
    <row r="75" spans="1:3" ht="15">
      <c r="A75" s="148"/>
      <c r="B75" s="142"/>
      <c r="C75" s="143"/>
    </row>
    <row r="76" spans="1:3" ht="15">
      <c r="A76" s="148"/>
      <c r="B76" s="142"/>
      <c r="C76" s="143"/>
    </row>
    <row r="77" spans="1:3" ht="15">
      <c r="A77" s="148"/>
      <c r="B77" s="142"/>
      <c r="C77" s="143"/>
    </row>
    <row r="78" spans="1:3" ht="15">
      <c r="A78" s="148"/>
      <c r="B78" s="142"/>
      <c r="C78" s="143"/>
    </row>
    <row r="79" spans="1:3" ht="15">
      <c r="A79" s="148"/>
      <c r="B79" s="142"/>
      <c r="C79" s="143"/>
    </row>
    <row r="80" spans="1:3" ht="15">
      <c r="A80" s="148"/>
      <c r="B80" s="142"/>
      <c r="C80" s="143"/>
    </row>
    <row r="81" spans="1:3" ht="15">
      <c r="A81" s="148"/>
      <c r="B81" s="142"/>
      <c r="C81" s="143"/>
    </row>
    <row r="82" spans="1:3" ht="15">
      <c r="A82" s="144"/>
      <c r="B82" s="135"/>
      <c r="C82" s="149"/>
    </row>
    <row r="83" spans="1:3" ht="15">
      <c r="A83" s="144"/>
      <c r="B83" s="135"/>
      <c r="C83" s="149"/>
    </row>
    <row r="84" spans="1:3" ht="15">
      <c r="A84" s="360" t="s">
        <v>91</v>
      </c>
      <c r="B84" s="360"/>
      <c r="C84" s="150">
        <f>SUM(C60:C83)/2</f>
        <v>0</v>
      </c>
    </row>
    <row r="85" spans="1:3" ht="15">
      <c r="A85" s="370" t="s">
        <v>92</v>
      </c>
      <c r="B85" s="370"/>
      <c r="C85" s="370"/>
    </row>
    <row r="86" spans="1:3" ht="15">
      <c r="A86" s="148" t="s">
        <v>130</v>
      </c>
      <c r="B86" s="102"/>
      <c r="C86" s="151">
        <f>ROUND(C95,1)</f>
        <v>0</v>
      </c>
    </row>
    <row r="87" spans="1:3" ht="15">
      <c r="A87" s="148" t="s">
        <v>131</v>
      </c>
      <c r="B87" s="135"/>
      <c r="C87" s="149"/>
    </row>
    <row r="88" spans="1:3" ht="15">
      <c r="A88" s="367" t="s">
        <v>95</v>
      </c>
      <c r="B88" s="367"/>
      <c r="C88" s="367"/>
    </row>
    <row r="89" spans="1:3" ht="15">
      <c r="A89" s="152" t="s">
        <v>152</v>
      </c>
      <c r="B89" s="142"/>
      <c r="C89" s="143"/>
    </row>
    <row r="90" spans="1:3" ht="15">
      <c r="A90" s="109" t="s">
        <v>151</v>
      </c>
      <c r="B90" s="102"/>
      <c r="C90" s="111"/>
    </row>
    <row r="91" spans="1:3" ht="15">
      <c r="A91" s="109" t="s">
        <v>153</v>
      </c>
      <c r="B91" s="110"/>
      <c r="C91" s="111"/>
    </row>
    <row r="92" spans="1:3" ht="15">
      <c r="A92" s="109" t="s">
        <v>135</v>
      </c>
      <c r="B92" s="142"/>
      <c r="C92" s="143"/>
    </row>
    <row r="93" spans="1:3" ht="15">
      <c r="A93" s="362" t="s">
        <v>100</v>
      </c>
      <c r="B93" s="362"/>
      <c r="C93" s="150">
        <f>SUM(C54,C56,C57,C58,C86,C87,C89,C90,C91,C92)/2</f>
        <v>0</v>
      </c>
    </row>
    <row r="94" spans="1:3" ht="15">
      <c r="A94" s="371" t="s">
        <v>62</v>
      </c>
      <c r="B94" s="371"/>
      <c r="C94" s="119">
        <f>ROUND(B95,0)</f>
        <v>0</v>
      </c>
    </row>
    <row r="95" spans="1:3" ht="15">
      <c r="A95" s="153" t="s">
        <v>63</v>
      </c>
      <c r="B95" s="154">
        <f>SUM(C84,C93)</f>
        <v>0</v>
      </c>
      <c r="C95" s="155" t="str">
        <f>IF(C84&lt;5,"0",IF(C84&gt;=5,"2"))</f>
        <v>0</v>
      </c>
    </row>
    <row r="96" spans="1:3" ht="44.25">
      <c r="A96" s="115" t="str">
        <f>IF(C94&lt;8,"Un devoir décevant",IF(C94&lt;12,"Un devoir acceptable mais qui peut être amélioré",IF(C94&lt;14,"Un bon travail","Excellent devoir")))</f>
        <v>Un devoir décevant</v>
      </c>
      <c r="B96" s="154"/>
      <c r="C96" s="116" t="str">
        <f>IF(C94&lt;8,"",IF(C94&lt;12,"",IF(C94&lt;14,"","")))</f>
        <v></v>
      </c>
    </row>
    <row r="97" spans="1:3" ht="15">
      <c r="A97" s="115" t="str">
        <f>IF(C93&lt;2,"La méthode du croquis n'est pas maîtrisée",IF(C93&lt;8,"La méthode du croquis est partiellement maîtrisée","La méthode du croquis est maîtrisée"))</f>
        <v>La méthode du croquis n'est pas maîtrisée</v>
      </c>
      <c r="B97" s="154"/>
      <c r="C97" s="27"/>
    </row>
    <row r="98" spans="1:3" ht="15">
      <c r="A98" s="117" t="str">
        <f>IF(C84&lt;5,"L'argumentation est insuffisante",IF(C84&gt;=5,"L'argumentation est satisfaisante"))</f>
        <v>L'argumentation est insuffisante</v>
      </c>
      <c r="B98" s="156"/>
      <c r="C98" s="157"/>
    </row>
    <row r="99" spans="1:3" ht="78.75" customHeight="1">
      <c r="A99" s="354" t="s">
        <v>31</v>
      </c>
      <c r="B99" s="354"/>
      <c r="C99" s="91" t="s">
        <v>32</v>
      </c>
    </row>
    <row r="100" spans="1:3" ht="15" customHeight="1">
      <c r="A100" s="355" t="s">
        <v>84</v>
      </c>
      <c r="B100" s="355"/>
      <c r="C100" s="355"/>
    </row>
    <row r="101" spans="1:3" ht="15">
      <c r="A101" s="356" t="s">
        <v>85</v>
      </c>
      <c r="B101" s="356"/>
      <c r="C101" s="140"/>
    </row>
    <row r="102" spans="1:3" ht="15">
      <c r="A102" s="357" t="s">
        <v>86</v>
      </c>
      <c r="B102" s="357"/>
      <c r="C102" s="357"/>
    </row>
    <row r="103" spans="1:3" ht="15">
      <c r="A103" s="141" t="s">
        <v>126</v>
      </c>
      <c r="B103" s="142"/>
      <c r="C103" s="143"/>
    </row>
    <row r="104" spans="1:3" ht="15" customHeight="1">
      <c r="A104" s="358" t="s">
        <v>88</v>
      </c>
      <c r="B104" s="358"/>
      <c r="C104" s="358"/>
    </row>
    <row r="105" spans="1:3" ht="15">
      <c r="A105" s="141" t="s">
        <v>127</v>
      </c>
      <c r="B105" s="142"/>
      <c r="C105" s="143"/>
    </row>
    <row r="106" spans="1:3" ht="15">
      <c r="A106" s="141" t="s">
        <v>136</v>
      </c>
      <c r="B106" s="142"/>
      <c r="C106" s="143"/>
    </row>
    <row r="107" spans="1:3" ht="15">
      <c r="A107" s="141" t="s">
        <v>129</v>
      </c>
      <c r="B107" s="142"/>
      <c r="C107" s="143"/>
    </row>
    <row r="108" spans="1:3" ht="15">
      <c r="A108" s="359" t="s">
        <v>90</v>
      </c>
      <c r="B108" s="359"/>
      <c r="C108" s="359"/>
    </row>
    <row r="109" spans="1:3" ht="15">
      <c r="A109" s="144"/>
      <c r="B109" s="135"/>
      <c r="C109" s="145"/>
    </row>
    <row r="110" spans="1:3" ht="15">
      <c r="A110" s="146"/>
      <c r="B110" s="102"/>
      <c r="C110" s="111"/>
    </row>
    <row r="111" spans="1:3" ht="15">
      <c r="A111" s="147"/>
      <c r="B111" s="102"/>
      <c r="C111" s="111"/>
    </row>
    <row r="112" spans="1:3" ht="15">
      <c r="A112" s="148"/>
      <c r="B112" s="102"/>
      <c r="C112" s="111"/>
    </row>
    <row r="113" spans="1:3" ht="15">
      <c r="A113" s="148"/>
      <c r="B113" s="102"/>
      <c r="C113" s="111"/>
    </row>
    <row r="114" spans="1:3" ht="15">
      <c r="A114" s="115"/>
      <c r="B114" s="102"/>
      <c r="C114" s="111"/>
    </row>
    <row r="115" spans="1:3" ht="15">
      <c r="A115" s="115"/>
      <c r="B115" s="102"/>
      <c r="C115" s="111"/>
    </row>
    <row r="116" spans="1:3" ht="15">
      <c r="A116" s="115"/>
      <c r="B116" s="102"/>
      <c r="C116" s="111"/>
    </row>
    <row r="117" spans="1:3" ht="15">
      <c r="A117" s="147"/>
      <c r="B117" s="102"/>
      <c r="C117" s="111"/>
    </row>
    <row r="118" spans="1:3" ht="15">
      <c r="A118" s="147"/>
      <c r="B118" s="102"/>
      <c r="C118" s="111"/>
    </row>
    <row r="119" spans="1:3" ht="15">
      <c r="A119" s="115"/>
      <c r="B119" s="102"/>
      <c r="C119" s="111"/>
    </row>
    <row r="120" spans="1:3" ht="15">
      <c r="A120" s="115"/>
      <c r="B120" s="102"/>
      <c r="C120" s="111"/>
    </row>
    <row r="121" spans="1:3" ht="15">
      <c r="A121" s="147"/>
      <c r="B121" s="102"/>
      <c r="C121" s="111"/>
    </row>
    <row r="122" spans="1:3" ht="15">
      <c r="A122" s="148"/>
      <c r="B122" s="142"/>
      <c r="C122" s="143"/>
    </row>
    <row r="123" spans="1:3" ht="15">
      <c r="A123" s="148"/>
      <c r="B123" s="142"/>
      <c r="C123" s="143"/>
    </row>
    <row r="124" spans="1:3" ht="15">
      <c r="A124" s="148"/>
      <c r="B124" s="142"/>
      <c r="C124" s="143"/>
    </row>
    <row r="125" spans="1:3" ht="15">
      <c r="A125" s="148"/>
      <c r="B125" s="142"/>
      <c r="C125" s="143"/>
    </row>
    <row r="126" spans="1:3" ht="15">
      <c r="A126" s="148"/>
      <c r="B126" s="142"/>
      <c r="C126" s="143"/>
    </row>
    <row r="127" spans="1:3" ht="15">
      <c r="A127" s="148"/>
      <c r="B127" s="142"/>
      <c r="C127" s="143"/>
    </row>
    <row r="128" spans="1:3" ht="15">
      <c r="A128" s="148"/>
      <c r="B128" s="142"/>
      <c r="C128" s="143"/>
    </row>
    <row r="129" spans="1:3" ht="15">
      <c r="A129" s="148"/>
      <c r="B129" s="142"/>
      <c r="C129" s="143"/>
    </row>
    <row r="130" spans="1:3" ht="15">
      <c r="A130" s="148"/>
      <c r="B130" s="142"/>
      <c r="C130" s="143"/>
    </row>
    <row r="131" spans="1:3" ht="15">
      <c r="A131" s="144"/>
      <c r="B131" s="135"/>
      <c r="C131" s="149"/>
    </row>
    <row r="132" spans="1:3" ht="15">
      <c r="A132" s="144"/>
      <c r="B132" s="135"/>
      <c r="C132" s="149"/>
    </row>
    <row r="133" spans="1:3" ht="15">
      <c r="A133" s="360" t="s">
        <v>91</v>
      </c>
      <c r="B133" s="360"/>
      <c r="C133" s="150">
        <f>SUM(C109:C132)/2</f>
        <v>0</v>
      </c>
    </row>
    <row r="134" spans="1:3" ht="15">
      <c r="A134" s="361" t="s">
        <v>92</v>
      </c>
      <c r="B134" s="361"/>
      <c r="C134" s="361"/>
    </row>
    <row r="135" spans="1:3" ht="15">
      <c r="A135" s="148" t="s">
        <v>130</v>
      </c>
      <c r="B135" s="102"/>
      <c r="C135" s="151">
        <f>ROUND(C144,1)</f>
        <v>0</v>
      </c>
    </row>
    <row r="136" spans="1:3" ht="15">
      <c r="A136" s="148" t="s">
        <v>131</v>
      </c>
      <c r="B136" s="135"/>
      <c r="C136" s="149"/>
    </row>
    <row r="137" spans="1:3" ht="15">
      <c r="A137" s="357" t="s">
        <v>95</v>
      </c>
      <c r="B137" s="357"/>
      <c r="C137" s="357"/>
    </row>
    <row r="138" spans="1:3" ht="15">
      <c r="A138" s="152" t="s">
        <v>152</v>
      </c>
      <c r="B138" s="142"/>
      <c r="C138" s="143"/>
    </row>
    <row r="139" spans="1:3" ht="15">
      <c r="A139" s="109" t="s">
        <v>151</v>
      </c>
      <c r="B139" s="102"/>
      <c r="C139" s="111"/>
    </row>
    <row r="140" spans="1:3" ht="15">
      <c r="A140" s="109" t="s">
        <v>153</v>
      </c>
      <c r="B140" s="110"/>
      <c r="C140" s="111"/>
    </row>
    <row r="141" spans="1:3" ht="15">
      <c r="A141" s="109" t="s">
        <v>135</v>
      </c>
      <c r="B141" s="142"/>
      <c r="C141" s="143"/>
    </row>
    <row r="142" spans="1:3" ht="15">
      <c r="A142" s="362" t="s">
        <v>100</v>
      </c>
      <c r="B142" s="362"/>
      <c r="C142" s="150">
        <f>SUM(C103,C105,C106,C107,C135,C136,C138,C139,C140,C141)/2</f>
        <v>0</v>
      </c>
    </row>
    <row r="143" spans="1:3" ht="15">
      <c r="A143" s="363" t="s">
        <v>62</v>
      </c>
      <c r="B143" s="363"/>
      <c r="C143" s="112">
        <f>ROUND(B144,0)</f>
        <v>0</v>
      </c>
    </row>
    <row r="144" spans="1:3" ht="15">
      <c r="A144" s="153" t="s">
        <v>63</v>
      </c>
      <c r="B144" s="154">
        <f>SUM(C133,C142)</f>
        <v>0</v>
      </c>
      <c r="C144" s="155" t="str">
        <f>IF(C133&lt;5,"0",IF(C133&gt;=5,"2"))</f>
        <v>0</v>
      </c>
    </row>
    <row r="145" spans="1:3" ht="44.25">
      <c r="A145" s="115" t="str">
        <f>IF(C143&lt;8,"Un devoir décevant",IF(C143&lt;12,"Un devoir acceptable mais qui peut être amélioré",IF(C143&lt;14,"Un bon travail","Excellent devoir")))</f>
        <v>Un devoir décevant</v>
      </c>
      <c r="B145" s="154"/>
      <c r="C145" s="116" t="str">
        <f>IF(C143&lt;8,"",IF(C143&lt;12,"",IF(C143&lt;14,"","")))</f>
        <v></v>
      </c>
    </row>
    <row r="146" spans="1:3" ht="15">
      <c r="A146" s="115" t="str">
        <f>IF(C142&lt;2,"La méthode du croquis n'est pas maîtrisée",IF(C142&lt;8,"La méthode du croquis est partiellement maîtrisée","La méthode du croquis est maîtrisée"))</f>
        <v>La méthode du croquis n'est pas maîtrisée</v>
      </c>
      <c r="B146" s="154"/>
      <c r="C146" s="27"/>
    </row>
    <row r="147" spans="1:3" ht="15">
      <c r="A147" s="117" t="str">
        <f>IF(C133&lt;5,"L'argumentation est insuffisante",IF(C133&gt;=5,"L'argumentation est satisfaisante"))</f>
        <v>L'argumentation est insuffisante</v>
      </c>
      <c r="B147" s="156"/>
      <c r="C147" s="157"/>
    </row>
    <row r="148" spans="1:3" ht="78.75" customHeight="1">
      <c r="A148" s="364" t="s">
        <v>31</v>
      </c>
      <c r="B148" s="364"/>
      <c r="C148" s="118" t="s">
        <v>32</v>
      </c>
    </row>
    <row r="149" spans="1:3" ht="15" customHeight="1">
      <c r="A149" s="365" t="s">
        <v>84</v>
      </c>
      <c r="B149" s="365"/>
      <c r="C149" s="365"/>
    </row>
    <row r="150" spans="1:3" ht="15">
      <c r="A150" s="366" t="s">
        <v>85</v>
      </c>
      <c r="B150" s="366"/>
      <c r="C150" s="158"/>
    </row>
    <row r="151" spans="1:3" ht="15">
      <c r="A151" s="367" t="s">
        <v>86</v>
      </c>
      <c r="B151" s="367"/>
      <c r="C151" s="367"/>
    </row>
    <row r="152" spans="1:3" ht="15">
      <c r="A152" s="141" t="s">
        <v>126</v>
      </c>
      <c r="B152" s="142"/>
      <c r="C152" s="143"/>
    </row>
    <row r="153" spans="1:3" ht="15" customHeight="1">
      <c r="A153" s="368" t="s">
        <v>88</v>
      </c>
      <c r="B153" s="368"/>
      <c r="C153" s="368"/>
    </row>
    <row r="154" spans="1:3" ht="15">
      <c r="A154" s="141" t="s">
        <v>127</v>
      </c>
      <c r="B154" s="142"/>
      <c r="C154" s="143"/>
    </row>
    <row r="155" spans="1:3" ht="15">
      <c r="A155" s="141" t="s">
        <v>136</v>
      </c>
      <c r="B155" s="142"/>
      <c r="C155" s="143"/>
    </row>
    <row r="156" spans="1:3" ht="15">
      <c r="A156" s="141" t="s">
        <v>129</v>
      </c>
      <c r="B156" s="142"/>
      <c r="C156" s="143"/>
    </row>
    <row r="157" spans="1:3" ht="15">
      <c r="A157" s="369" t="s">
        <v>90</v>
      </c>
      <c r="B157" s="369"/>
      <c r="C157" s="369"/>
    </row>
    <row r="158" spans="1:3" ht="15">
      <c r="A158" s="144"/>
      <c r="B158" s="135"/>
      <c r="C158" s="145"/>
    </row>
    <row r="159" spans="1:3" ht="15">
      <c r="A159" s="146"/>
      <c r="B159" s="102"/>
      <c r="C159" s="111"/>
    </row>
    <row r="160" spans="1:3" ht="15">
      <c r="A160" s="147"/>
      <c r="B160" s="102"/>
      <c r="C160" s="111"/>
    </row>
    <row r="161" spans="1:3" ht="15">
      <c r="A161" s="148"/>
      <c r="B161" s="102"/>
      <c r="C161" s="111"/>
    </row>
    <row r="162" spans="1:3" ht="15">
      <c r="A162" s="148"/>
      <c r="B162" s="102"/>
      <c r="C162" s="111"/>
    </row>
    <row r="163" spans="1:3" ht="15">
      <c r="A163" s="115"/>
      <c r="B163" s="102"/>
      <c r="C163" s="111"/>
    </row>
    <row r="164" spans="1:3" ht="15">
      <c r="A164" s="115"/>
      <c r="B164" s="102"/>
      <c r="C164" s="111"/>
    </row>
    <row r="165" spans="1:3" ht="15">
      <c r="A165" s="115"/>
      <c r="B165" s="102"/>
      <c r="C165" s="111"/>
    </row>
    <row r="166" spans="1:3" ht="15">
      <c r="A166" s="147"/>
      <c r="B166" s="102"/>
      <c r="C166" s="111"/>
    </row>
    <row r="167" spans="1:3" ht="15">
      <c r="A167" s="147"/>
      <c r="B167" s="102"/>
      <c r="C167" s="111"/>
    </row>
    <row r="168" spans="1:3" ht="15">
      <c r="A168" s="115"/>
      <c r="B168" s="102"/>
      <c r="C168" s="111"/>
    </row>
    <row r="169" spans="1:3" ht="15">
      <c r="A169" s="115"/>
      <c r="B169" s="102"/>
      <c r="C169" s="111"/>
    </row>
    <row r="170" spans="1:3" ht="15">
      <c r="A170" s="147"/>
      <c r="B170" s="102"/>
      <c r="C170" s="111"/>
    </row>
    <row r="171" spans="1:3" ht="15">
      <c r="A171" s="148"/>
      <c r="B171" s="142"/>
      <c r="C171" s="143"/>
    </row>
    <row r="172" spans="1:3" ht="15">
      <c r="A172" s="148"/>
      <c r="B172" s="142"/>
      <c r="C172" s="143"/>
    </row>
    <row r="173" spans="1:3" ht="15">
      <c r="A173" s="148"/>
      <c r="B173" s="142"/>
      <c r="C173" s="143"/>
    </row>
    <row r="174" spans="1:3" ht="15">
      <c r="A174" s="148"/>
      <c r="B174" s="142"/>
      <c r="C174" s="143"/>
    </row>
    <row r="175" spans="1:3" ht="15">
      <c r="A175" s="148"/>
      <c r="B175" s="142"/>
      <c r="C175" s="143"/>
    </row>
    <row r="176" spans="1:3" ht="15">
      <c r="A176" s="148"/>
      <c r="B176" s="142"/>
      <c r="C176" s="143"/>
    </row>
    <row r="177" spans="1:3" ht="15">
      <c r="A177" s="148"/>
      <c r="B177" s="142"/>
      <c r="C177" s="143"/>
    </row>
    <row r="178" spans="1:3" ht="15">
      <c r="A178" s="148"/>
      <c r="B178" s="142"/>
      <c r="C178" s="143"/>
    </row>
    <row r="179" spans="1:3" ht="15">
      <c r="A179" s="148"/>
      <c r="B179" s="142"/>
      <c r="C179" s="143"/>
    </row>
    <row r="180" spans="1:3" ht="15">
      <c r="A180" s="144"/>
      <c r="B180" s="135"/>
      <c r="C180" s="149"/>
    </row>
    <row r="181" spans="1:3" ht="15">
      <c r="A181" s="144"/>
      <c r="B181" s="135"/>
      <c r="C181" s="149"/>
    </row>
    <row r="182" spans="1:3" ht="15">
      <c r="A182" s="360" t="s">
        <v>91</v>
      </c>
      <c r="B182" s="360"/>
      <c r="C182" s="150">
        <f>SUM(C158:C181)/2</f>
        <v>0</v>
      </c>
    </row>
    <row r="183" spans="1:3" ht="15">
      <c r="A183" s="370" t="s">
        <v>92</v>
      </c>
      <c r="B183" s="370"/>
      <c r="C183" s="370"/>
    </row>
    <row r="184" spans="1:3" ht="15">
      <c r="A184" s="148" t="s">
        <v>130</v>
      </c>
      <c r="B184" s="102"/>
      <c r="C184" s="151">
        <f>ROUND(C193,1)</f>
        <v>0</v>
      </c>
    </row>
    <row r="185" spans="1:3" ht="15">
      <c r="A185" s="148" t="s">
        <v>131</v>
      </c>
      <c r="B185" s="135"/>
      <c r="C185" s="149"/>
    </row>
    <row r="186" spans="1:3" ht="15">
      <c r="A186" s="367" t="s">
        <v>95</v>
      </c>
      <c r="B186" s="367"/>
      <c r="C186" s="367"/>
    </row>
    <row r="187" spans="1:3" ht="15">
      <c r="A187" s="152" t="s">
        <v>152</v>
      </c>
      <c r="B187" s="142"/>
      <c r="C187" s="143"/>
    </row>
    <row r="188" spans="1:3" ht="15">
      <c r="A188" s="109" t="s">
        <v>151</v>
      </c>
      <c r="B188" s="102"/>
      <c r="C188" s="111"/>
    </row>
    <row r="189" spans="1:3" ht="15">
      <c r="A189" s="109" t="s">
        <v>153</v>
      </c>
      <c r="B189" s="110"/>
      <c r="C189" s="111"/>
    </row>
    <row r="190" spans="1:3" ht="15">
      <c r="A190" s="109" t="s">
        <v>135</v>
      </c>
      <c r="B190" s="142"/>
      <c r="C190" s="143"/>
    </row>
    <row r="191" spans="1:3" ht="15">
      <c r="A191" s="362" t="s">
        <v>100</v>
      </c>
      <c r="B191" s="362"/>
      <c r="C191" s="150">
        <f>SUM(C152,C154,C155,C156,C184,C185,C187,C188,C189,C190)/2</f>
        <v>0</v>
      </c>
    </row>
    <row r="192" spans="1:3" ht="15">
      <c r="A192" s="371" t="s">
        <v>62</v>
      </c>
      <c r="B192" s="371"/>
      <c r="C192" s="119">
        <f>ROUND(B193,0)</f>
        <v>0</v>
      </c>
    </row>
    <row r="193" spans="1:3" ht="15">
      <c r="A193" s="153" t="s">
        <v>63</v>
      </c>
      <c r="B193" s="154">
        <f>SUM(C182,C191)</f>
        <v>0</v>
      </c>
      <c r="C193" s="155" t="str">
        <f>IF(C182&lt;5,"0",IF(C182&gt;=5,"2"))</f>
        <v>0</v>
      </c>
    </row>
    <row r="194" spans="1:3" ht="44.25">
      <c r="A194" s="115" t="str">
        <f>IF(C192&lt;8,"Un devoir décevant",IF(C192&lt;12,"Un devoir acceptable mais qui peut être amélioré",IF(C192&lt;14,"Un bon travail","Excellent devoir")))</f>
        <v>Un devoir décevant</v>
      </c>
      <c r="B194" s="154"/>
      <c r="C194" s="116" t="str">
        <f>IF(C192&lt;8,"",IF(C192&lt;12,"",IF(C192&lt;14,"","")))</f>
        <v></v>
      </c>
    </row>
    <row r="195" spans="1:3" ht="15">
      <c r="A195" s="115" t="str">
        <f>IF(C191&lt;2,"La méthode du croquis n'est pas maîtrisée",IF(C191&lt;8,"La méthode du croquis est partiellement maîtrisée","La méthode du croquis est maîtrisée"))</f>
        <v>La méthode du croquis n'est pas maîtrisée</v>
      </c>
      <c r="B195" s="154"/>
      <c r="C195" s="27"/>
    </row>
    <row r="196" spans="1:3" ht="15">
      <c r="A196" s="117" t="str">
        <f>IF(C182&lt;5,"L'argumentation est insuffisante",IF(C182&gt;=5,"L'argumentation est satisfaisante"))</f>
        <v>L'argumentation est insuffisante</v>
      </c>
      <c r="B196" s="156"/>
      <c r="C196" s="157"/>
    </row>
  </sheetData>
  <sheetProtection selectLockedCells="1" selectUnlockedCells="1"/>
  <mergeCells count="44">
    <mergeCell ref="A191:B191"/>
    <mergeCell ref="A192:B192"/>
    <mergeCell ref="A151:C151"/>
    <mergeCell ref="A153:C153"/>
    <mergeCell ref="A157:C157"/>
    <mergeCell ref="A182:B182"/>
    <mergeCell ref="A183:C183"/>
    <mergeCell ref="A186:C186"/>
    <mergeCell ref="A137:C137"/>
    <mergeCell ref="A142:B142"/>
    <mergeCell ref="A143:B143"/>
    <mergeCell ref="A148:B148"/>
    <mergeCell ref="A149:C149"/>
    <mergeCell ref="A150:B150"/>
    <mergeCell ref="A101:B101"/>
    <mergeCell ref="A102:C102"/>
    <mergeCell ref="A104:C104"/>
    <mergeCell ref="A108:C108"/>
    <mergeCell ref="A133:B133"/>
    <mergeCell ref="A134:C134"/>
    <mergeCell ref="A85:C85"/>
    <mergeCell ref="A88:C88"/>
    <mergeCell ref="A93:B93"/>
    <mergeCell ref="A94:B94"/>
    <mergeCell ref="A99:B99"/>
    <mergeCell ref="A100:C100"/>
    <mergeCell ref="A51:C51"/>
    <mergeCell ref="A52:B52"/>
    <mergeCell ref="A53:C53"/>
    <mergeCell ref="A55:C55"/>
    <mergeCell ref="A59:C59"/>
    <mergeCell ref="A84:B84"/>
    <mergeCell ref="A35:B35"/>
    <mergeCell ref="A36:C36"/>
    <mergeCell ref="A39:C39"/>
    <mergeCell ref="A44:B44"/>
    <mergeCell ref="A45:B45"/>
    <mergeCell ref="A50:B50"/>
    <mergeCell ref="A1:B1"/>
    <mergeCell ref="A2:C2"/>
    <mergeCell ref="A3:B3"/>
    <mergeCell ref="A4:C4"/>
    <mergeCell ref="A6:C6"/>
    <mergeCell ref="A10:C10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C196"/>
  <sheetViews>
    <sheetView zoomScalePageLayoutView="0" workbookViewId="0" topLeftCell="A159">
      <selection activeCell="A138" sqref="A138:A141"/>
    </sheetView>
  </sheetViews>
  <sheetFormatPr defaultColWidth="11.00390625" defaultRowHeight="15"/>
  <cols>
    <col min="1" max="1" width="69.28125" style="0" customWidth="1"/>
  </cols>
  <sheetData>
    <row r="1" spans="1:3" ht="78.75" customHeight="1">
      <c r="A1" s="354" t="s">
        <v>31</v>
      </c>
      <c r="B1" s="354"/>
      <c r="C1" s="91" t="s">
        <v>32</v>
      </c>
    </row>
    <row r="2" spans="1:3" ht="15" customHeight="1">
      <c r="A2" s="355" t="s">
        <v>84</v>
      </c>
      <c r="B2" s="355"/>
      <c r="C2" s="355"/>
    </row>
    <row r="3" spans="1:3" ht="15">
      <c r="A3" s="356" t="s">
        <v>85</v>
      </c>
      <c r="B3" s="356"/>
      <c r="C3" s="140"/>
    </row>
    <row r="4" spans="1:3" ht="15">
      <c r="A4" s="357" t="s">
        <v>86</v>
      </c>
      <c r="B4" s="357"/>
      <c r="C4" s="357"/>
    </row>
    <row r="5" spans="1:3" ht="15">
      <c r="A5" s="141" t="s">
        <v>126</v>
      </c>
      <c r="B5" s="142"/>
      <c r="C5" s="143"/>
    </row>
    <row r="6" spans="1:3" ht="15" customHeight="1">
      <c r="A6" s="358" t="s">
        <v>88</v>
      </c>
      <c r="B6" s="358"/>
      <c r="C6" s="358"/>
    </row>
    <row r="7" spans="1:3" ht="15">
      <c r="A7" s="141" t="s">
        <v>127</v>
      </c>
      <c r="B7" s="142"/>
      <c r="C7" s="143"/>
    </row>
    <row r="8" spans="1:3" ht="15">
      <c r="A8" s="141" t="s">
        <v>128</v>
      </c>
      <c r="B8" s="142"/>
      <c r="C8" s="143"/>
    </row>
    <row r="9" spans="1:3" ht="15">
      <c r="A9" s="141" t="s">
        <v>129</v>
      </c>
      <c r="B9" s="142"/>
      <c r="C9" s="143"/>
    </row>
    <row r="10" spans="1:3" ht="15">
      <c r="A10" s="359" t="s">
        <v>90</v>
      </c>
      <c r="B10" s="359"/>
      <c r="C10" s="359"/>
    </row>
    <row r="11" spans="1:3" ht="15">
      <c r="A11" s="144"/>
      <c r="B11" s="135"/>
      <c r="C11" s="145"/>
    </row>
    <row r="12" spans="1:3" ht="15">
      <c r="A12" s="146"/>
      <c r="B12" s="102"/>
      <c r="C12" s="111"/>
    </row>
    <row r="13" spans="1:3" ht="15">
      <c r="A13" s="147"/>
      <c r="B13" s="102"/>
      <c r="C13" s="111"/>
    </row>
    <row r="14" spans="1:3" ht="15">
      <c r="A14" s="148"/>
      <c r="B14" s="102"/>
      <c r="C14" s="111"/>
    </row>
    <row r="15" spans="1:3" ht="15">
      <c r="A15" s="148"/>
      <c r="B15" s="102"/>
      <c r="C15" s="111"/>
    </row>
    <row r="16" spans="1:3" ht="15">
      <c r="A16" s="115"/>
      <c r="B16" s="102"/>
      <c r="C16" s="111"/>
    </row>
    <row r="17" spans="1:3" ht="15">
      <c r="A17" s="115"/>
      <c r="B17" s="102"/>
      <c r="C17" s="111"/>
    </row>
    <row r="18" spans="1:3" ht="15">
      <c r="A18" s="115"/>
      <c r="B18" s="102"/>
      <c r="C18" s="111"/>
    </row>
    <row r="19" spans="1:3" ht="15">
      <c r="A19" s="147"/>
      <c r="B19" s="102"/>
      <c r="C19" s="111"/>
    </row>
    <row r="20" spans="1:3" ht="15">
      <c r="A20" s="147"/>
      <c r="B20" s="102"/>
      <c r="C20" s="111"/>
    </row>
    <row r="21" spans="1:3" ht="15">
      <c r="A21" s="115"/>
      <c r="B21" s="102"/>
      <c r="C21" s="111"/>
    </row>
    <row r="22" spans="1:3" ht="15">
      <c r="A22" s="115"/>
      <c r="B22" s="102"/>
      <c r="C22" s="111"/>
    </row>
    <row r="23" spans="1:3" ht="15">
      <c r="A23" s="147"/>
      <c r="B23" s="102"/>
      <c r="C23" s="111"/>
    </row>
    <row r="24" spans="1:3" ht="15">
      <c r="A24" s="148"/>
      <c r="B24" s="142"/>
      <c r="C24" s="143"/>
    </row>
    <row r="25" spans="1:3" ht="15">
      <c r="A25" s="148"/>
      <c r="B25" s="142"/>
      <c r="C25" s="143"/>
    </row>
    <row r="26" spans="1:3" ht="15">
      <c r="A26" s="148"/>
      <c r="B26" s="142"/>
      <c r="C26" s="143"/>
    </row>
    <row r="27" spans="1:3" ht="15">
      <c r="A27" s="148"/>
      <c r="B27" s="142"/>
      <c r="C27" s="143"/>
    </row>
    <row r="28" spans="1:3" ht="15">
      <c r="A28" s="148"/>
      <c r="B28" s="142"/>
      <c r="C28" s="143"/>
    </row>
    <row r="29" spans="1:3" ht="15">
      <c r="A29" s="148"/>
      <c r="B29" s="142"/>
      <c r="C29" s="143"/>
    </row>
    <row r="30" spans="1:3" ht="15">
      <c r="A30" s="148"/>
      <c r="B30" s="142"/>
      <c r="C30" s="143"/>
    </row>
    <row r="31" spans="1:3" ht="15">
      <c r="A31" s="148"/>
      <c r="B31" s="142"/>
      <c r="C31" s="143"/>
    </row>
    <row r="32" spans="1:3" ht="15">
      <c r="A32" s="148"/>
      <c r="B32" s="142"/>
      <c r="C32" s="143"/>
    </row>
    <row r="33" spans="1:3" ht="15">
      <c r="A33" s="144"/>
      <c r="B33" s="135"/>
      <c r="C33" s="149"/>
    </row>
    <row r="34" spans="1:3" ht="15">
      <c r="A34" s="144"/>
      <c r="B34" s="135"/>
      <c r="C34" s="149"/>
    </row>
    <row r="35" spans="1:3" ht="15">
      <c r="A35" s="360" t="s">
        <v>91</v>
      </c>
      <c r="B35" s="360"/>
      <c r="C35" s="150">
        <f>SUM(C11:C34)/2</f>
        <v>0</v>
      </c>
    </row>
    <row r="36" spans="1:3" ht="15">
      <c r="A36" s="361" t="s">
        <v>92</v>
      </c>
      <c r="B36" s="361"/>
      <c r="C36" s="361"/>
    </row>
    <row r="37" spans="1:3" ht="15">
      <c r="A37" s="148" t="s">
        <v>130</v>
      </c>
      <c r="B37" s="102"/>
      <c r="C37" s="151">
        <f>ROUND(C46,1)</f>
        <v>0</v>
      </c>
    </row>
    <row r="38" spans="1:3" ht="15">
      <c r="A38" s="148" t="s">
        <v>131</v>
      </c>
      <c r="B38" s="135"/>
      <c r="C38" s="149"/>
    </row>
    <row r="39" spans="1:3" ht="15">
      <c r="A39" s="357" t="s">
        <v>95</v>
      </c>
      <c r="B39" s="357"/>
      <c r="C39" s="357"/>
    </row>
    <row r="40" spans="1:3" ht="15">
      <c r="A40" s="152" t="s">
        <v>152</v>
      </c>
      <c r="B40" s="142"/>
      <c r="C40" s="143"/>
    </row>
    <row r="41" spans="1:3" ht="15">
      <c r="A41" s="109" t="s">
        <v>151</v>
      </c>
      <c r="B41" s="102"/>
      <c r="C41" s="111"/>
    </row>
    <row r="42" spans="1:3" ht="15">
      <c r="A42" s="109" t="s">
        <v>153</v>
      </c>
      <c r="B42" s="110"/>
      <c r="C42" s="111"/>
    </row>
    <row r="43" spans="1:3" ht="15">
      <c r="A43" s="109" t="s">
        <v>135</v>
      </c>
      <c r="B43" s="142"/>
      <c r="C43" s="143"/>
    </row>
    <row r="44" spans="1:3" ht="15">
      <c r="A44" s="362" t="s">
        <v>100</v>
      </c>
      <c r="B44" s="362"/>
      <c r="C44" s="150">
        <f>SUM(C5,C7,C8,C9,C37,C38,C40,C41,C42,C43)/2</f>
        <v>0</v>
      </c>
    </row>
    <row r="45" spans="1:3" ht="15">
      <c r="A45" s="363" t="s">
        <v>62</v>
      </c>
      <c r="B45" s="363"/>
      <c r="C45" s="112">
        <f>ROUND(B46,0)</f>
        <v>0</v>
      </c>
    </row>
    <row r="46" spans="1:3" ht="15">
      <c r="A46" s="153" t="s">
        <v>63</v>
      </c>
      <c r="B46" s="154">
        <f>SUM(C35,C44)</f>
        <v>0</v>
      </c>
      <c r="C46" s="155" t="str">
        <f>IF(C35&lt;5,"0",IF(C35&gt;=5,"2"))</f>
        <v>0</v>
      </c>
    </row>
    <row r="47" spans="1:3" ht="44.25">
      <c r="A47" s="115" t="str">
        <f>IF(C45&lt;8,"Un devoir décevant",IF(C45&lt;12,"Un devoir acceptable mais qui peut être amélioré",IF(C45&lt;14,"Un bon travail","Excellent devoir")))</f>
        <v>Un devoir décevant</v>
      </c>
      <c r="B47" s="154"/>
      <c r="C47" s="116" t="str">
        <f>IF(C45&lt;8,"",IF(C45&lt;12,"",IF(C45&lt;14,"","")))</f>
        <v></v>
      </c>
    </row>
    <row r="48" spans="1:3" ht="15">
      <c r="A48" s="115" t="str">
        <f>IF(C44&lt;2,"La méthode du croquis n'est pas maîtrisée",IF(C44&lt;8,"La méthode du croquis est partiellement maîtrisée","La méthode du croquis est maîtrisée"))</f>
        <v>La méthode du croquis n'est pas maîtrisée</v>
      </c>
      <c r="B48" s="154"/>
      <c r="C48" s="27"/>
    </row>
    <row r="49" spans="1:3" ht="15">
      <c r="A49" s="117" t="str">
        <f>IF(C35&lt;5,"L'argumentation est insuffisante",IF(C35&gt;=5,"L'argumentation est satisfaisante"))</f>
        <v>L'argumentation est insuffisante</v>
      </c>
      <c r="B49" s="156"/>
      <c r="C49" s="157"/>
    </row>
    <row r="50" spans="1:3" ht="78.75" customHeight="1">
      <c r="A50" s="364" t="s">
        <v>31</v>
      </c>
      <c r="B50" s="364"/>
      <c r="C50" s="118" t="s">
        <v>32</v>
      </c>
    </row>
    <row r="51" spans="1:3" ht="15" customHeight="1">
      <c r="A51" s="365" t="s">
        <v>84</v>
      </c>
      <c r="B51" s="365"/>
      <c r="C51" s="365"/>
    </row>
    <row r="52" spans="1:3" ht="15">
      <c r="A52" s="366" t="s">
        <v>85</v>
      </c>
      <c r="B52" s="366"/>
      <c r="C52" s="158"/>
    </row>
    <row r="53" spans="1:3" ht="15">
      <c r="A53" s="367" t="s">
        <v>86</v>
      </c>
      <c r="B53" s="367"/>
      <c r="C53" s="367"/>
    </row>
    <row r="54" spans="1:3" ht="15">
      <c r="A54" s="141" t="s">
        <v>126</v>
      </c>
      <c r="B54" s="142"/>
      <c r="C54" s="143"/>
    </row>
    <row r="55" spans="1:3" ht="15" customHeight="1">
      <c r="A55" s="368" t="s">
        <v>88</v>
      </c>
      <c r="B55" s="368"/>
      <c r="C55" s="368"/>
    </row>
    <row r="56" spans="1:3" ht="15">
      <c r="A56" s="141" t="s">
        <v>127</v>
      </c>
      <c r="B56" s="142"/>
      <c r="C56" s="143"/>
    </row>
    <row r="57" spans="1:3" ht="15">
      <c r="A57" s="141" t="s">
        <v>136</v>
      </c>
      <c r="B57" s="142"/>
      <c r="C57" s="143"/>
    </row>
    <row r="58" spans="1:3" ht="15">
      <c r="A58" s="141" t="s">
        <v>129</v>
      </c>
      <c r="B58" s="142"/>
      <c r="C58" s="143"/>
    </row>
    <row r="59" spans="1:3" ht="15">
      <c r="A59" s="369" t="s">
        <v>90</v>
      </c>
      <c r="B59" s="369"/>
      <c r="C59" s="369"/>
    </row>
    <row r="60" spans="1:3" ht="15">
      <c r="A60" s="144"/>
      <c r="B60" s="135"/>
      <c r="C60" s="145"/>
    </row>
    <row r="61" spans="1:3" ht="15">
      <c r="A61" s="146"/>
      <c r="B61" s="102"/>
      <c r="C61" s="111"/>
    </row>
    <row r="62" spans="1:3" ht="15">
      <c r="A62" s="147"/>
      <c r="B62" s="102"/>
      <c r="C62" s="111"/>
    </row>
    <row r="63" spans="1:3" ht="15">
      <c r="A63" s="148"/>
      <c r="B63" s="102"/>
      <c r="C63" s="111"/>
    </row>
    <row r="64" spans="1:3" ht="15">
      <c r="A64" s="148"/>
      <c r="B64" s="102"/>
      <c r="C64" s="111"/>
    </row>
    <row r="65" spans="1:3" ht="15">
      <c r="A65" s="115"/>
      <c r="B65" s="102"/>
      <c r="C65" s="111"/>
    </row>
    <row r="66" spans="1:3" ht="15">
      <c r="A66" s="115"/>
      <c r="B66" s="102"/>
      <c r="C66" s="111"/>
    </row>
    <row r="67" spans="1:3" ht="15">
      <c r="A67" s="115"/>
      <c r="B67" s="102"/>
      <c r="C67" s="111"/>
    </row>
    <row r="68" spans="1:3" ht="15">
      <c r="A68" s="147"/>
      <c r="B68" s="102"/>
      <c r="C68" s="111"/>
    </row>
    <row r="69" spans="1:3" ht="15">
      <c r="A69" s="147"/>
      <c r="B69" s="102"/>
      <c r="C69" s="111"/>
    </row>
    <row r="70" spans="1:3" ht="15">
      <c r="A70" s="115"/>
      <c r="B70" s="102"/>
      <c r="C70" s="111"/>
    </row>
    <row r="71" spans="1:3" ht="15">
      <c r="A71" s="115"/>
      <c r="B71" s="102"/>
      <c r="C71" s="111"/>
    </row>
    <row r="72" spans="1:3" ht="15">
      <c r="A72" s="147"/>
      <c r="B72" s="102"/>
      <c r="C72" s="111"/>
    </row>
    <row r="73" spans="1:3" ht="15">
      <c r="A73" s="148"/>
      <c r="B73" s="142"/>
      <c r="C73" s="143"/>
    </row>
    <row r="74" spans="1:3" ht="15">
      <c r="A74" s="148"/>
      <c r="B74" s="142"/>
      <c r="C74" s="143"/>
    </row>
    <row r="75" spans="1:3" ht="15">
      <c r="A75" s="148"/>
      <c r="B75" s="142"/>
      <c r="C75" s="143"/>
    </row>
    <row r="76" spans="1:3" ht="15">
      <c r="A76" s="148"/>
      <c r="B76" s="142"/>
      <c r="C76" s="143"/>
    </row>
    <row r="77" spans="1:3" ht="15">
      <c r="A77" s="148"/>
      <c r="B77" s="142"/>
      <c r="C77" s="143"/>
    </row>
    <row r="78" spans="1:3" ht="15">
      <c r="A78" s="148"/>
      <c r="B78" s="142"/>
      <c r="C78" s="143"/>
    </row>
    <row r="79" spans="1:3" ht="15">
      <c r="A79" s="148"/>
      <c r="B79" s="142"/>
      <c r="C79" s="143"/>
    </row>
    <row r="80" spans="1:3" ht="15">
      <c r="A80" s="148"/>
      <c r="B80" s="142"/>
      <c r="C80" s="143"/>
    </row>
    <row r="81" spans="1:3" ht="15">
      <c r="A81" s="148"/>
      <c r="B81" s="142"/>
      <c r="C81" s="143"/>
    </row>
    <row r="82" spans="1:3" ht="15">
      <c r="A82" s="144"/>
      <c r="B82" s="135"/>
      <c r="C82" s="149"/>
    </row>
    <row r="83" spans="1:3" ht="15">
      <c r="A83" s="144"/>
      <c r="B83" s="135"/>
      <c r="C83" s="149"/>
    </row>
    <row r="84" spans="1:3" ht="15">
      <c r="A84" s="360" t="s">
        <v>91</v>
      </c>
      <c r="B84" s="360"/>
      <c r="C84" s="150">
        <f>SUM(C60:C83)/2</f>
        <v>0</v>
      </c>
    </row>
    <row r="85" spans="1:3" ht="15">
      <c r="A85" s="370" t="s">
        <v>92</v>
      </c>
      <c r="B85" s="370"/>
      <c r="C85" s="370"/>
    </row>
    <row r="86" spans="1:3" ht="15">
      <c r="A86" s="148" t="s">
        <v>130</v>
      </c>
      <c r="B86" s="102"/>
      <c r="C86" s="151">
        <f>ROUND(C95,1)</f>
        <v>0</v>
      </c>
    </row>
    <row r="87" spans="1:3" ht="15">
      <c r="A87" s="148" t="s">
        <v>131</v>
      </c>
      <c r="B87" s="135"/>
      <c r="C87" s="149"/>
    </row>
    <row r="88" spans="1:3" ht="15">
      <c r="A88" s="367" t="s">
        <v>95</v>
      </c>
      <c r="B88" s="367"/>
      <c r="C88" s="367"/>
    </row>
    <row r="89" spans="1:3" ht="15">
      <c r="A89" s="152" t="s">
        <v>152</v>
      </c>
      <c r="B89" s="142"/>
      <c r="C89" s="143"/>
    </row>
    <row r="90" spans="1:3" ht="15">
      <c r="A90" s="109" t="s">
        <v>151</v>
      </c>
      <c r="B90" s="102"/>
      <c r="C90" s="111"/>
    </row>
    <row r="91" spans="1:3" ht="15">
      <c r="A91" s="109" t="s">
        <v>153</v>
      </c>
      <c r="B91" s="110"/>
      <c r="C91" s="111"/>
    </row>
    <row r="92" spans="1:3" ht="15">
      <c r="A92" s="109" t="s">
        <v>135</v>
      </c>
      <c r="B92" s="142"/>
      <c r="C92" s="143"/>
    </row>
    <row r="93" spans="1:3" ht="15">
      <c r="A93" s="362" t="s">
        <v>100</v>
      </c>
      <c r="B93" s="362"/>
      <c r="C93" s="150">
        <f>SUM(C54,C56,C57,C58,C86,C87,C89,C90,C91,C92)/2</f>
        <v>0</v>
      </c>
    </row>
    <row r="94" spans="1:3" ht="15">
      <c r="A94" s="371" t="s">
        <v>62</v>
      </c>
      <c r="B94" s="371"/>
      <c r="C94" s="119">
        <f>ROUND(B95,0)</f>
        <v>0</v>
      </c>
    </row>
    <row r="95" spans="1:3" ht="15">
      <c r="A95" s="153" t="s">
        <v>63</v>
      </c>
      <c r="B95" s="154">
        <f>SUM(C84,C93)</f>
        <v>0</v>
      </c>
      <c r="C95" s="155" t="str">
        <f>IF(C84&lt;5,"0",IF(C84&gt;=5,"2"))</f>
        <v>0</v>
      </c>
    </row>
    <row r="96" spans="1:3" ht="44.25">
      <c r="A96" s="115" t="str">
        <f>IF(C94&lt;8,"Un devoir décevant",IF(C94&lt;12,"Un devoir acceptable mais qui peut être amélioré",IF(C94&lt;14,"Un bon travail","Excellent devoir")))</f>
        <v>Un devoir décevant</v>
      </c>
      <c r="B96" s="154"/>
      <c r="C96" s="116" t="str">
        <f>IF(C94&lt;8,"",IF(C94&lt;12,"",IF(C94&lt;14,"","")))</f>
        <v></v>
      </c>
    </row>
    <row r="97" spans="1:3" ht="15">
      <c r="A97" s="115" t="str">
        <f>IF(C93&lt;2,"La méthode du croquis n'est pas maîtrisée",IF(C93&lt;8,"La méthode du croquis est partiellement maîtrisée","La méthode du croquis est maîtrisée"))</f>
        <v>La méthode du croquis n'est pas maîtrisée</v>
      </c>
      <c r="B97" s="154"/>
      <c r="C97" s="27"/>
    </row>
    <row r="98" spans="1:3" ht="15">
      <c r="A98" s="117" t="str">
        <f>IF(C84&lt;5,"L'argumentation est insuffisante",IF(C84&gt;=5,"L'argumentation est satisfaisante"))</f>
        <v>L'argumentation est insuffisante</v>
      </c>
      <c r="B98" s="156"/>
      <c r="C98" s="157"/>
    </row>
    <row r="99" spans="1:3" ht="78.75" customHeight="1">
      <c r="A99" s="354" t="s">
        <v>31</v>
      </c>
      <c r="B99" s="354"/>
      <c r="C99" s="91" t="s">
        <v>32</v>
      </c>
    </row>
    <row r="100" spans="1:3" ht="15" customHeight="1">
      <c r="A100" s="355" t="s">
        <v>84</v>
      </c>
      <c r="B100" s="355"/>
      <c r="C100" s="355"/>
    </row>
    <row r="101" spans="1:3" ht="15">
      <c r="A101" s="356" t="s">
        <v>85</v>
      </c>
      <c r="B101" s="356"/>
      <c r="C101" s="140"/>
    </row>
    <row r="102" spans="1:3" ht="15">
      <c r="A102" s="357" t="s">
        <v>86</v>
      </c>
      <c r="B102" s="357"/>
      <c r="C102" s="357"/>
    </row>
    <row r="103" spans="1:3" ht="15">
      <c r="A103" s="141" t="s">
        <v>126</v>
      </c>
      <c r="B103" s="142"/>
      <c r="C103" s="143"/>
    </row>
    <row r="104" spans="1:3" ht="15" customHeight="1">
      <c r="A104" s="358" t="s">
        <v>88</v>
      </c>
      <c r="B104" s="358"/>
      <c r="C104" s="358"/>
    </row>
    <row r="105" spans="1:3" ht="15">
      <c r="A105" s="141" t="s">
        <v>127</v>
      </c>
      <c r="B105" s="142"/>
      <c r="C105" s="143"/>
    </row>
    <row r="106" spans="1:3" ht="15">
      <c r="A106" s="141" t="s">
        <v>136</v>
      </c>
      <c r="B106" s="142"/>
      <c r="C106" s="143"/>
    </row>
    <row r="107" spans="1:3" ht="15">
      <c r="A107" s="141" t="s">
        <v>129</v>
      </c>
      <c r="B107" s="142"/>
      <c r="C107" s="143"/>
    </row>
    <row r="108" spans="1:3" ht="15">
      <c r="A108" s="359" t="s">
        <v>90</v>
      </c>
      <c r="B108" s="359"/>
      <c r="C108" s="359"/>
    </row>
    <row r="109" spans="1:3" ht="15">
      <c r="A109" s="144"/>
      <c r="B109" s="135"/>
      <c r="C109" s="145"/>
    </row>
    <row r="110" spans="1:3" ht="15">
      <c r="A110" s="146"/>
      <c r="B110" s="102"/>
      <c r="C110" s="111"/>
    </row>
    <row r="111" spans="1:3" ht="15">
      <c r="A111" s="147"/>
      <c r="B111" s="102"/>
      <c r="C111" s="111"/>
    </row>
    <row r="112" spans="1:3" ht="15">
      <c r="A112" s="148"/>
      <c r="B112" s="102"/>
      <c r="C112" s="111"/>
    </row>
    <row r="113" spans="1:3" ht="15">
      <c r="A113" s="148"/>
      <c r="B113" s="102"/>
      <c r="C113" s="111"/>
    </row>
    <row r="114" spans="1:3" ht="15">
      <c r="A114" s="115"/>
      <c r="B114" s="102"/>
      <c r="C114" s="111"/>
    </row>
    <row r="115" spans="1:3" ht="15">
      <c r="A115" s="115"/>
      <c r="B115" s="102"/>
      <c r="C115" s="111"/>
    </row>
    <row r="116" spans="1:3" ht="15">
      <c r="A116" s="115"/>
      <c r="B116" s="102"/>
      <c r="C116" s="111"/>
    </row>
    <row r="117" spans="1:3" ht="15">
      <c r="A117" s="147"/>
      <c r="B117" s="102"/>
      <c r="C117" s="111"/>
    </row>
    <row r="118" spans="1:3" ht="15">
      <c r="A118" s="147"/>
      <c r="B118" s="102"/>
      <c r="C118" s="111"/>
    </row>
    <row r="119" spans="1:3" ht="15">
      <c r="A119" s="115"/>
      <c r="B119" s="102"/>
      <c r="C119" s="111"/>
    </row>
    <row r="120" spans="1:3" ht="15">
      <c r="A120" s="115"/>
      <c r="B120" s="102"/>
      <c r="C120" s="111"/>
    </row>
    <row r="121" spans="1:3" ht="15">
      <c r="A121" s="147"/>
      <c r="B121" s="102"/>
      <c r="C121" s="111"/>
    </row>
    <row r="122" spans="1:3" ht="15">
      <c r="A122" s="148"/>
      <c r="B122" s="142"/>
      <c r="C122" s="143"/>
    </row>
    <row r="123" spans="1:3" ht="15">
      <c r="A123" s="148"/>
      <c r="B123" s="142"/>
      <c r="C123" s="143"/>
    </row>
    <row r="124" spans="1:3" ht="15">
      <c r="A124" s="148"/>
      <c r="B124" s="142"/>
      <c r="C124" s="143"/>
    </row>
    <row r="125" spans="1:3" ht="15">
      <c r="A125" s="148"/>
      <c r="B125" s="142"/>
      <c r="C125" s="143"/>
    </row>
    <row r="126" spans="1:3" ht="15">
      <c r="A126" s="148"/>
      <c r="B126" s="142"/>
      <c r="C126" s="143"/>
    </row>
    <row r="127" spans="1:3" ht="15">
      <c r="A127" s="148"/>
      <c r="B127" s="142"/>
      <c r="C127" s="143"/>
    </row>
    <row r="128" spans="1:3" ht="15">
      <c r="A128" s="148"/>
      <c r="B128" s="142"/>
      <c r="C128" s="143"/>
    </row>
    <row r="129" spans="1:3" ht="15">
      <c r="A129" s="148"/>
      <c r="B129" s="142"/>
      <c r="C129" s="143"/>
    </row>
    <row r="130" spans="1:3" ht="15">
      <c r="A130" s="148"/>
      <c r="B130" s="142"/>
      <c r="C130" s="143"/>
    </row>
    <row r="131" spans="1:3" ht="15">
      <c r="A131" s="144"/>
      <c r="B131" s="135"/>
      <c r="C131" s="149"/>
    </row>
    <row r="132" spans="1:3" ht="15">
      <c r="A132" s="144"/>
      <c r="B132" s="135"/>
      <c r="C132" s="149"/>
    </row>
    <row r="133" spans="1:3" ht="15">
      <c r="A133" s="360" t="s">
        <v>91</v>
      </c>
      <c r="B133" s="360"/>
      <c r="C133" s="150">
        <f>SUM(C109:C132)/2</f>
        <v>0</v>
      </c>
    </row>
    <row r="134" spans="1:3" ht="15">
      <c r="A134" s="361" t="s">
        <v>92</v>
      </c>
      <c r="B134" s="361"/>
      <c r="C134" s="361"/>
    </row>
    <row r="135" spans="1:3" ht="15">
      <c r="A135" s="148" t="s">
        <v>130</v>
      </c>
      <c r="B135" s="102"/>
      <c r="C135" s="151">
        <f>ROUND(C144,1)</f>
        <v>0</v>
      </c>
    </row>
    <row r="136" spans="1:3" ht="15">
      <c r="A136" s="148" t="s">
        <v>131</v>
      </c>
      <c r="B136" s="135"/>
      <c r="C136" s="149"/>
    </row>
    <row r="137" spans="1:3" ht="15">
      <c r="A137" s="357" t="s">
        <v>95</v>
      </c>
      <c r="B137" s="357"/>
      <c r="C137" s="357"/>
    </row>
    <row r="138" spans="1:3" ht="15">
      <c r="A138" s="152" t="s">
        <v>152</v>
      </c>
      <c r="B138" s="142"/>
      <c r="C138" s="143"/>
    </row>
    <row r="139" spans="1:3" ht="15">
      <c r="A139" s="109" t="s">
        <v>151</v>
      </c>
      <c r="B139" s="102"/>
      <c r="C139" s="111"/>
    </row>
    <row r="140" spans="1:3" ht="15">
      <c r="A140" s="109" t="s">
        <v>153</v>
      </c>
      <c r="B140" s="110"/>
      <c r="C140" s="111"/>
    </row>
    <row r="141" spans="1:3" ht="15">
      <c r="A141" s="109" t="s">
        <v>135</v>
      </c>
      <c r="B141" s="142"/>
      <c r="C141" s="143"/>
    </row>
    <row r="142" spans="1:3" ht="15">
      <c r="A142" s="362" t="s">
        <v>100</v>
      </c>
      <c r="B142" s="362"/>
      <c r="C142" s="150">
        <f>SUM(C103,C105,C106,C107,C135,C136,C138,C139,C140,C141)/2</f>
        <v>0</v>
      </c>
    </row>
    <row r="143" spans="1:3" ht="15">
      <c r="A143" s="363" t="s">
        <v>62</v>
      </c>
      <c r="B143" s="363"/>
      <c r="C143" s="112">
        <f>ROUND(B144,0)</f>
        <v>0</v>
      </c>
    </row>
    <row r="144" spans="1:3" ht="15">
      <c r="A144" s="153" t="s">
        <v>63</v>
      </c>
      <c r="B144" s="154">
        <f>SUM(C133,C142)</f>
        <v>0</v>
      </c>
      <c r="C144" s="155" t="str">
        <f>IF(C133&lt;5,"0",IF(C133&gt;=5,"2"))</f>
        <v>0</v>
      </c>
    </row>
    <row r="145" spans="1:3" ht="44.25">
      <c r="A145" s="115" t="str">
        <f>IF(C143&lt;8,"Un devoir décevant",IF(C143&lt;12,"Un devoir acceptable mais qui peut être amélioré",IF(C143&lt;14,"Un bon travail","Excellent devoir")))</f>
        <v>Un devoir décevant</v>
      </c>
      <c r="B145" s="154"/>
      <c r="C145" s="116" t="str">
        <f>IF(C143&lt;8,"",IF(C143&lt;12,"",IF(C143&lt;14,"","")))</f>
        <v></v>
      </c>
    </row>
    <row r="146" spans="1:3" ht="15">
      <c r="A146" s="115" t="str">
        <f>IF(C142&lt;2,"La méthode du croquis n'est pas maîtrisée",IF(C142&lt;8,"La méthode du croquis est partiellement maîtrisée","La méthode du croquis est maîtrisée"))</f>
        <v>La méthode du croquis n'est pas maîtrisée</v>
      </c>
      <c r="B146" s="154"/>
      <c r="C146" s="27"/>
    </row>
    <row r="147" spans="1:3" ht="15">
      <c r="A147" s="117" t="str">
        <f>IF(C133&lt;5,"L'argumentation est insuffisante",IF(C133&gt;=5,"L'argumentation est satisfaisante"))</f>
        <v>L'argumentation est insuffisante</v>
      </c>
      <c r="B147" s="156"/>
      <c r="C147" s="157"/>
    </row>
    <row r="148" spans="1:3" ht="78.75" customHeight="1">
      <c r="A148" s="364" t="s">
        <v>31</v>
      </c>
      <c r="B148" s="364"/>
      <c r="C148" s="118" t="s">
        <v>32</v>
      </c>
    </row>
    <row r="149" spans="1:3" ht="15" customHeight="1">
      <c r="A149" s="365" t="s">
        <v>84</v>
      </c>
      <c r="B149" s="365"/>
      <c r="C149" s="365"/>
    </row>
    <row r="150" spans="1:3" ht="15">
      <c r="A150" s="366" t="s">
        <v>85</v>
      </c>
      <c r="B150" s="366"/>
      <c r="C150" s="158"/>
    </row>
    <row r="151" spans="1:3" ht="15">
      <c r="A151" s="367" t="s">
        <v>86</v>
      </c>
      <c r="B151" s="367"/>
      <c r="C151" s="367"/>
    </row>
    <row r="152" spans="1:3" ht="15">
      <c r="A152" s="141" t="s">
        <v>126</v>
      </c>
      <c r="B152" s="142"/>
      <c r="C152" s="143"/>
    </row>
    <row r="153" spans="1:3" ht="15" customHeight="1">
      <c r="A153" s="368" t="s">
        <v>88</v>
      </c>
      <c r="B153" s="368"/>
      <c r="C153" s="368"/>
    </row>
    <row r="154" spans="1:3" ht="15">
      <c r="A154" s="141" t="s">
        <v>127</v>
      </c>
      <c r="B154" s="142"/>
      <c r="C154" s="143"/>
    </row>
    <row r="155" spans="1:3" ht="15">
      <c r="A155" s="141" t="s">
        <v>136</v>
      </c>
      <c r="B155" s="142"/>
      <c r="C155" s="143"/>
    </row>
    <row r="156" spans="1:3" ht="15">
      <c r="A156" s="141" t="s">
        <v>129</v>
      </c>
      <c r="B156" s="142"/>
      <c r="C156" s="143"/>
    </row>
    <row r="157" spans="1:3" ht="15">
      <c r="A157" s="369" t="s">
        <v>90</v>
      </c>
      <c r="B157" s="369"/>
      <c r="C157" s="369"/>
    </row>
    <row r="158" spans="1:3" ht="15">
      <c r="A158" s="144"/>
      <c r="B158" s="135"/>
      <c r="C158" s="145"/>
    </row>
    <row r="159" spans="1:3" ht="15">
      <c r="A159" s="146"/>
      <c r="B159" s="102"/>
      <c r="C159" s="111"/>
    </row>
    <row r="160" spans="1:3" ht="15">
      <c r="A160" s="147"/>
      <c r="B160" s="102"/>
      <c r="C160" s="111"/>
    </row>
    <row r="161" spans="1:3" ht="15">
      <c r="A161" s="148"/>
      <c r="B161" s="102"/>
      <c r="C161" s="111"/>
    </row>
    <row r="162" spans="1:3" ht="15">
      <c r="A162" s="148"/>
      <c r="B162" s="102"/>
      <c r="C162" s="111"/>
    </row>
    <row r="163" spans="1:3" ht="15">
      <c r="A163" s="115"/>
      <c r="B163" s="102"/>
      <c r="C163" s="111"/>
    </row>
    <row r="164" spans="1:3" ht="15">
      <c r="A164" s="115"/>
      <c r="B164" s="102"/>
      <c r="C164" s="111"/>
    </row>
    <row r="165" spans="1:3" ht="15">
      <c r="A165" s="115"/>
      <c r="B165" s="102"/>
      <c r="C165" s="111"/>
    </row>
    <row r="166" spans="1:3" ht="15">
      <c r="A166" s="147"/>
      <c r="B166" s="102"/>
      <c r="C166" s="111"/>
    </row>
    <row r="167" spans="1:3" ht="15">
      <c r="A167" s="147"/>
      <c r="B167" s="102"/>
      <c r="C167" s="111"/>
    </row>
    <row r="168" spans="1:3" ht="15">
      <c r="A168" s="115"/>
      <c r="B168" s="102"/>
      <c r="C168" s="111"/>
    </row>
    <row r="169" spans="1:3" ht="15">
      <c r="A169" s="115"/>
      <c r="B169" s="102"/>
      <c r="C169" s="111"/>
    </row>
    <row r="170" spans="1:3" ht="15">
      <c r="A170" s="147"/>
      <c r="B170" s="102"/>
      <c r="C170" s="111"/>
    </row>
    <row r="171" spans="1:3" ht="15">
      <c r="A171" s="148"/>
      <c r="B171" s="142"/>
      <c r="C171" s="143"/>
    </row>
    <row r="172" spans="1:3" ht="15">
      <c r="A172" s="148"/>
      <c r="B172" s="142"/>
      <c r="C172" s="143"/>
    </row>
    <row r="173" spans="1:3" ht="15">
      <c r="A173" s="148"/>
      <c r="B173" s="142"/>
      <c r="C173" s="143"/>
    </row>
    <row r="174" spans="1:3" ht="15">
      <c r="A174" s="148"/>
      <c r="B174" s="142"/>
      <c r="C174" s="143"/>
    </row>
    <row r="175" spans="1:3" ht="15">
      <c r="A175" s="148"/>
      <c r="B175" s="142"/>
      <c r="C175" s="143"/>
    </row>
    <row r="176" spans="1:3" ht="15">
      <c r="A176" s="148"/>
      <c r="B176" s="142"/>
      <c r="C176" s="143"/>
    </row>
    <row r="177" spans="1:3" ht="15">
      <c r="A177" s="148"/>
      <c r="B177" s="142"/>
      <c r="C177" s="143"/>
    </row>
    <row r="178" spans="1:3" ht="15">
      <c r="A178" s="148"/>
      <c r="B178" s="142"/>
      <c r="C178" s="143"/>
    </row>
    <row r="179" spans="1:3" ht="15">
      <c r="A179" s="148"/>
      <c r="B179" s="142"/>
      <c r="C179" s="143"/>
    </row>
    <row r="180" spans="1:3" ht="15">
      <c r="A180" s="144"/>
      <c r="B180" s="135"/>
      <c r="C180" s="149"/>
    </row>
    <row r="181" spans="1:3" ht="15">
      <c r="A181" s="144"/>
      <c r="B181" s="135"/>
      <c r="C181" s="149"/>
    </row>
    <row r="182" spans="1:3" ht="15">
      <c r="A182" s="360" t="s">
        <v>91</v>
      </c>
      <c r="B182" s="360"/>
      <c r="C182" s="150">
        <f>SUM(C158:C181)/2</f>
        <v>0</v>
      </c>
    </row>
    <row r="183" spans="1:3" ht="15">
      <c r="A183" s="370" t="s">
        <v>92</v>
      </c>
      <c r="B183" s="370"/>
      <c r="C183" s="370"/>
    </row>
    <row r="184" spans="1:3" ht="15">
      <c r="A184" s="148" t="s">
        <v>130</v>
      </c>
      <c r="B184" s="102"/>
      <c r="C184" s="151">
        <f>ROUND(C193,1)</f>
        <v>0</v>
      </c>
    </row>
    <row r="185" spans="1:3" ht="15">
      <c r="A185" s="148" t="s">
        <v>131</v>
      </c>
      <c r="B185" s="135"/>
      <c r="C185" s="149"/>
    </row>
    <row r="186" spans="1:3" ht="15">
      <c r="A186" s="367" t="s">
        <v>95</v>
      </c>
      <c r="B186" s="367"/>
      <c r="C186" s="367"/>
    </row>
    <row r="187" spans="1:3" ht="15">
      <c r="A187" s="152" t="s">
        <v>152</v>
      </c>
      <c r="B187" s="142"/>
      <c r="C187" s="143"/>
    </row>
    <row r="188" spans="1:3" ht="15">
      <c r="A188" s="109" t="s">
        <v>151</v>
      </c>
      <c r="B188" s="102"/>
      <c r="C188" s="111"/>
    </row>
    <row r="189" spans="1:3" ht="15">
      <c r="A189" s="109" t="s">
        <v>153</v>
      </c>
      <c r="B189" s="110"/>
      <c r="C189" s="111"/>
    </row>
    <row r="190" spans="1:3" ht="15">
      <c r="A190" s="109" t="s">
        <v>135</v>
      </c>
      <c r="B190" s="142"/>
      <c r="C190" s="143"/>
    </row>
    <row r="191" spans="1:3" ht="15">
      <c r="A191" s="362" t="s">
        <v>100</v>
      </c>
      <c r="B191" s="362"/>
      <c r="C191" s="150">
        <f>SUM(C152,C154,C155,C156,C184,C185,C187,C188,C189,C190)/2</f>
        <v>0</v>
      </c>
    </row>
    <row r="192" spans="1:3" ht="15">
      <c r="A192" s="371" t="s">
        <v>62</v>
      </c>
      <c r="B192" s="371"/>
      <c r="C192" s="119">
        <f>ROUND(B193,0)</f>
        <v>0</v>
      </c>
    </row>
    <row r="193" spans="1:3" ht="15">
      <c r="A193" s="153" t="s">
        <v>63</v>
      </c>
      <c r="B193" s="154">
        <f>SUM(C182,C191)</f>
        <v>0</v>
      </c>
      <c r="C193" s="155" t="str">
        <f>IF(C182&lt;5,"0",IF(C182&gt;=5,"2"))</f>
        <v>0</v>
      </c>
    </row>
    <row r="194" spans="1:3" ht="44.25">
      <c r="A194" s="115" t="str">
        <f>IF(C192&lt;8,"Un devoir décevant",IF(C192&lt;12,"Un devoir acceptable mais qui peut être amélioré",IF(C192&lt;14,"Un bon travail","Excellent devoir")))</f>
        <v>Un devoir décevant</v>
      </c>
      <c r="B194" s="154"/>
      <c r="C194" s="116" t="str">
        <f>IF(C192&lt;8,"",IF(C192&lt;12,"",IF(C192&lt;14,"","")))</f>
        <v></v>
      </c>
    </row>
    <row r="195" spans="1:3" ht="15">
      <c r="A195" s="115" t="str">
        <f>IF(C191&lt;2,"La méthode du croquis n'est pas maîtrisée",IF(C191&lt;8,"La méthode du croquis est partiellement maîtrisée","La méthode du croquis est maîtrisée"))</f>
        <v>La méthode du croquis n'est pas maîtrisée</v>
      </c>
      <c r="B195" s="154"/>
      <c r="C195" s="27"/>
    </row>
    <row r="196" spans="1:3" ht="15">
      <c r="A196" s="117" t="str">
        <f>IF(C182&lt;5,"L'argumentation est insuffisante",IF(C182&gt;=5,"L'argumentation est satisfaisante"))</f>
        <v>L'argumentation est insuffisante</v>
      </c>
      <c r="B196" s="156"/>
      <c r="C196" s="157"/>
    </row>
  </sheetData>
  <sheetProtection selectLockedCells="1" selectUnlockedCells="1"/>
  <mergeCells count="44">
    <mergeCell ref="A191:B191"/>
    <mergeCell ref="A192:B192"/>
    <mergeCell ref="A151:C151"/>
    <mergeCell ref="A153:C153"/>
    <mergeCell ref="A157:C157"/>
    <mergeCell ref="A182:B182"/>
    <mergeCell ref="A183:C183"/>
    <mergeCell ref="A186:C186"/>
    <mergeCell ref="A137:C137"/>
    <mergeCell ref="A142:B142"/>
    <mergeCell ref="A143:B143"/>
    <mergeCell ref="A148:B148"/>
    <mergeCell ref="A149:C149"/>
    <mergeCell ref="A150:B150"/>
    <mergeCell ref="A101:B101"/>
    <mergeCell ref="A102:C102"/>
    <mergeCell ref="A104:C104"/>
    <mergeCell ref="A108:C108"/>
    <mergeCell ref="A133:B133"/>
    <mergeCell ref="A134:C134"/>
    <mergeCell ref="A85:C85"/>
    <mergeCell ref="A88:C88"/>
    <mergeCell ref="A93:B93"/>
    <mergeCell ref="A94:B94"/>
    <mergeCell ref="A99:B99"/>
    <mergeCell ref="A100:C100"/>
    <mergeCell ref="A51:C51"/>
    <mergeCell ref="A52:B52"/>
    <mergeCell ref="A53:C53"/>
    <mergeCell ref="A55:C55"/>
    <mergeCell ref="A59:C59"/>
    <mergeCell ref="A84:B84"/>
    <mergeCell ref="A35:B35"/>
    <mergeCell ref="A36:C36"/>
    <mergeCell ref="A39:C39"/>
    <mergeCell ref="A44:B44"/>
    <mergeCell ref="A45:B45"/>
    <mergeCell ref="A50:B50"/>
    <mergeCell ref="A1:B1"/>
    <mergeCell ref="A2:C2"/>
    <mergeCell ref="A3:B3"/>
    <mergeCell ref="A4:C4"/>
    <mergeCell ref="A6:C6"/>
    <mergeCell ref="A10:C10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modified xsi:type="dcterms:W3CDTF">2023-09-18T15:29:24Z</dcterms:modified>
  <cp:category/>
  <cp:version/>
  <cp:contentType/>
  <cp:contentStatus/>
</cp:coreProperties>
</file>